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37" sheetId="1" r:id="rId1"/>
  </sheets>
  <definedNames>
    <definedName name="_GoBack" localSheetId="0">'Приложение 37'!#REF!</definedName>
    <definedName name="_xlnm._FilterDatabase" localSheetId="0" hidden="1">'Приложение 37'!$A$8:$AC$111</definedName>
    <definedName name="Excel_BuiltIn_Print_Area" localSheetId="0">'Приложение 37'!$G$1:$Q$116</definedName>
    <definedName name="Excel_BuiltIn_Print_Titles" localSheetId="0">'Приложение 37'!$7:$8</definedName>
    <definedName name="Print_Titles" localSheetId="0">'Приложение 37'!$7:$8</definedName>
    <definedName name="_xlnm.Print_Titles" localSheetId="0">'Приложение 37'!$7:$8</definedName>
    <definedName name="_xlnm.Print_Area" localSheetId="0">'Приложение 37'!$E$1:$Q$115</definedName>
  </definedNames>
  <calcPr calcId="162913" refMode="R1C1"/>
</workbook>
</file>

<file path=xl/calcChain.xml><?xml version="1.0" encoding="utf-8"?>
<calcChain xmlns="http://schemas.openxmlformats.org/spreadsheetml/2006/main">
  <c r="M110" i="1" l="1"/>
  <c r="O108" i="1"/>
  <c r="M108" i="1"/>
  <c r="M107" i="1"/>
  <c r="Q106" i="1"/>
  <c r="O106" i="1"/>
  <c r="M106" i="1"/>
  <c r="Q105" i="1"/>
  <c r="O105" i="1"/>
  <c r="M105" i="1"/>
  <c r="Q104" i="1"/>
  <c r="O104" i="1"/>
  <c r="M104" i="1"/>
  <c r="O103" i="1"/>
  <c r="M103" i="1"/>
  <c r="Q102" i="1"/>
  <c r="P102" i="1"/>
  <c r="N102" i="1"/>
  <c r="O102" i="1" s="1"/>
  <c r="L102" i="1"/>
  <c r="M102" i="1" s="1"/>
  <c r="K102" i="1"/>
  <c r="J102" i="1"/>
  <c r="Q101" i="1"/>
  <c r="P101" i="1"/>
  <c r="N101" i="1"/>
  <c r="O101" i="1" s="1"/>
  <c r="L101" i="1"/>
  <c r="M101" i="1" s="1"/>
  <c r="K101" i="1"/>
  <c r="J101" i="1"/>
  <c r="Q99" i="1"/>
  <c r="O99" i="1"/>
  <c r="M99" i="1"/>
  <c r="Q98" i="1"/>
  <c r="O98" i="1"/>
  <c r="P97" i="1"/>
  <c r="Q97" i="1" s="1"/>
  <c r="O97" i="1"/>
  <c r="N97" i="1"/>
  <c r="L97" i="1"/>
  <c r="K97" i="1"/>
  <c r="J97" i="1"/>
  <c r="M96" i="1"/>
  <c r="P94" i="1"/>
  <c r="N94" i="1"/>
  <c r="N93" i="1" s="1"/>
  <c r="N87" i="1" s="1"/>
  <c r="L94" i="1"/>
  <c r="L93" i="1" s="1"/>
  <c r="K94" i="1"/>
  <c r="K93" i="1" s="1"/>
  <c r="K87" i="1" s="1"/>
  <c r="J94" i="1"/>
  <c r="P93" i="1"/>
  <c r="J93" i="1"/>
  <c r="J87" i="1" s="1"/>
  <c r="Q92" i="1"/>
  <c r="O92" i="1"/>
  <c r="M92" i="1"/>
  <c r="Q91" i="1"/>
  <c r="O91" i="1"/>
  <c r="M91" i="1"/>
  <c r="P90" i="1"/>
  <c r="P87" i="1" s="1"/>
  <c r="Q87" i="1" s="1"/>
  <c r="O90" i="1"/>
  <c r="N90" i="1"/>
  <c r="M90" i="1"/>
  <c r="L90" i="1"/>
  <c r="K90" i="1"/>
  <c r="J90" i="1"/>
  <c r="Q89" i="1"/>
  <c r="O89" i="1"/>
  <c r="O88" i="1" s="1"/>
  <c r="M89" i="1"/>
  <c r="M88" i="1" s="1"/>
  <c r="P88" i="1"/>
  <c r="Q88" i="1" s="1"/>
  <c r="N88" i="1"/>
  <c r="L88" i="1"/>
  <c r="K88" i="1"/>
  <c r="J88" i="1"/>
  <c r="M86" i="1"/>
  <c r="P85" i="1"/>
  <c r="N85" i="1"/>
  <c r="M85" i="1"/>
  <c r="L85" i="1"/>
  <c r="K85" i="1"/>
  <c r="J85" i="1"/>
  <c r="J82" i="1" s="1"/>
  <c r="M84" i="1"/>
  <c r="P83" i="1"/>
  <c r="N83" i="1"/>
  <c r="N82" i="1" s="1"/>
  <c r="L83" i="1"/>
  <c r="M83" i="1" s="1"/>
  <c r="K83" i="1"/>
  <c r="J83" i="1"/>
  <c r="P82" i="1"/>
  <c r="L82" i="1"/>
  <c r="M82" i="1" s="1"/>
  <c r="K82" i="1"/>
  <c r="M81" i="1"/>
  <c r="M80" i="1"/>
  <c r="M79" i="1"/>
  <c r="M78" i="1"/>
  <c r="M77" i="1"/>
  <c r="P76" i="1"/>
  <c r="P75" i="1" s="1"/>
  <c r="N76" i="1"/>
  <c r="N75" i="1" s="1"/>
  <c r="L76" i="1"/>
  <c r="M76" i="1" s="1"/>
  <c r="K76" i="1"/>
  <c r="J76" i="1"/>
  <c r="J75" i="1" s="1"/>
  <c r="M75" i="1"/>
  <c r="L75" i="1"/>
  <c r="K75" i="1"/>
  <c r="Q74" i="1"/>
  <c r="O74" i="1"/>
  <c r="O73" i="1" s="1"/>
  <c r="M74" i="1"/>
  <c r="M73" i="1" s="1"/>
  <c r="P73" i="1"/>
  <c r="Q73" i="1" s="1"/>
  <c r="N73" i="1"/>
  <c r="L73" i="1"/>
  <c r="K73" i="1"/>
  <c r="J73" i="1"/>
  <c r="P71" i="1"/>
  <c r="N71" i="1"/>
  <c r="L71" i="1"/>
  <c r="K71" i="1"/>
  <c r="J71" i="1"/>
  <c r="P69" i="1"/>
  <c r="N69" i="1"/>
  <c r="L69" i="1"/>
  <c r="K69" i="1"/>
  <c r="J69" i="1"/>
  <c r="M68" i="1"/>
  <c r="M67" i="1"/>
  <c r="P66" i="1"/>
  <c r="N66" i="1"/>
  <c r="M66" i="1"/>
  <c r="L66" i="1"/>
  <c r="K66" i="1"/>
  <c r="J66" i="1"/>
  <c r="Q65" i="1"/>
  <c r="O65" i="1"/>
  <c r="M65" i="1"/>
  <c r="Q64" i="1"/>
  <c r="O64" i="1"/>
  <c r="M64" i="1"/>
  <c r="P63" i="1"/>
  <c r="Q63" i="1" s="1"/>
  <c r="N63" i="1"/>
  <c r="L63" i="1"/>
  <c r="O63" i="1" s="1"/>
  <c r="K63" i="1"/>
  <c r="J63" i="1"/>
  <c r="Q62" i="1"/>
  <c r="O62" i="1"/>
  <c r="O61" i="1" s="1"/>
  <c r="M62" i="1"/>
  <c r="P61" i="1"/>
  <c r="Q61" i="1" s="1"/>
  <c r="N61" i="1"/>
  <c r="M61" i="1"/>
  <c r="L61" i="1"/>
  <c r="K61" i="1"/>
  <c r="K55" i="1" s="1"/>
  <c r="K50" i="1" s="1"/>
  <c r="K11" i="1" s="1"/>
  <c r="J61" i="1"/>
  <c r="Q60" i="1"/>
  <c r="O60" i="1"/>
  <c r="O59" i="1" s="1"/>
  <c r="M60" i="1"/>
  <c r="M59" i="1" s="1"/>
  <c r="Q59" i="1"/>
  <c r="P59" i="1"/>
  <c r="N59" i="1"/>
  <c r="N55" i="1" s="1"/>
  <c r="L59" i="1"/>
  <c r="K59" i="1"/>
  <c r="J59" i="1"/>
  <c r="Q58" i="1"/>
  <c r="O58" i="1"/>
  <c r="M58" i="1"/>
  <c r="Q57" i="1"/>
  <c r="O57" i="1"/>
  <c r="M57" i="1"/>
  <c r="P56" i="1"/>
  <c r="Q56" i="1" s="1"/>
  <c r="O56" i="1"/>
  <c r="N56" i="1"/>
  <c r="L56" i="1"/>
  <c r="M56" i="1" s="1"/>
  <c r="K56" i="1"/>
  <c r="J56" i="1"/>
  <c r="P55" i="1"/>
  <c r="Q55" i="1" s="1"/>
  <c r="L55" i="1"/>
  <c r="M55" i="1" s="1"/>
  <c r="J55" i="1"/>
  <c r="Q54" i="1"/>
  <c r="O54" i="1"/>
  <c r="M54" i="1"/>
  <c r="P53" i="1"/>
  <c r="Q53" i="1" s="1"/>
  <c r="O53" i="1"/>
  <c r="N53" i="1"/>
  <c r="M53" i="1"/>
  <c r="L53" i="1"/>
  <c r="K53" i="1"/>
  <c r="J53" i="1"/>
  <c r="J50" i="1" s="1"/>
  <c r="J11" i="1" s="1"/>
  <c r="Q52" i="1"/>
  <c r="O52" i="1"/>
  <c r="Q51" i="1"/>
  <c r="P51" i="1"/>
  <c r="O51" i="1"/>
  <c r="N51" i="1"/>
  <c r="L51" i="1"/>
  <c r="K51" i="1"/>
  <c r="J51" i="1"/>
  <c r="P50" i="1"/>
  <c r="Q49" i="1"/>
  <c r="O49" i="1"/>
  <c r="M49" i="1"/>
  <c r="P48" i="1"/>
  <c r="N48" i="1"/>
  <c r="Q48" i="1" s="1"/>
  <c r="L48" i="1"/>
  <c r="M48" i="1" s="1"/>
  <c r="M47" i="1" s="1"/>
  <c r="K48" i="1"/>
  <c r="J48" i="1"/>
  <c r="P47" i="1"/>
  <c r="L47" i="1"/>
  <c r="K47" i="1"/>
  <c r="J47" i="1"/>
  <c r="Q45" i="1"/>
  <c r="O45" i="1"/>
  <c r="M45" i="1"/>
  <c r="Q44" i="1"/>
  <c r="O44" i="1"/>
  <c r="P43" i="1"/>
  <c r="Q43" i="1" s="1"/>
  <c r="N43" i="1"/>
  <c r="O43" i="1" s="1"/>
  <c r="L43" i="1"/>
  <c r="M43" i="1" s="1"/>
  <c r="K43" i="1"/>
  <c r="J43" i="1"/>
  <c r="Q42" i="1"/>
  <c r="O42" i="1"/>
  <c r="M42" i="1"/>
  <c r="P41" i="1"/>
  <c r="N41" i="1"/>
  <c r="Q41" i="1" s="1"/>
  <c r="L41" i="1"/>
  <c r="K41" i="1"/>
  <c r="M41" i="1" s="1"/>
  <c r="J41" i="1"/>
  <c r="Q40" i="1"/>
  <c r="O40" i="1"/>
  <c r="M40" i="1"/>
  <c r="Q39" i="1"/>
  <c r="P39" i="1"/>
  <c r="N39" i="1"/>
  <c r="O39" i="1" s="1"/>
  <c r="L39" i="1"/>
  <c r="M39" i="1" s="1"/>
  <c r="K39" i="1"/>
  <c r="J39" i="1"/>
  <c r="Q38" i="1"/>
  <c r="O38" i="1"/>
  <c r="M38" i="1"/>
  <c r="Q37" i="1"/>
  <c r="P37" i="1"/>
  <c r="N37" i="1"/>
  <c r="L37" i="1"/>
  <c r="O37" i="1" s="1"/>
  <c r="K37" i="1"/>
  <c r="J37" i="1"/>
  <c r="Q36" i="1"/>
  <c r="O36" i="1"/>
  <c r="M36" i="1"/>
  <c r="Q35" i="1"/>
  <c r="O35" i="1"/>
  <c r="M35" i="1"/>
  <c r="Q34" i="1"/>
  <c r="P34" i="1"/>
  <c r="O34" i="1"/>
  <c r="N34" i="1"/>
  <c r="M34" i="1"/>
  <c r="L34" i="1"/>
  <c r="K34" i="1"/>
  <c r="J34" i="1"/>
  <c r="J33" i="1" s="1"/>
  <c r="P33" i="1"/>
  <c r="Q32" i="1"/>
  <c r="O32" i="1"/>
  <c r="M32" i="1"/>
  <c r="Q31" i="1"/>
  <c r="O31" i="1"/>
  <c r="M31" i="1"/>
  <c r="Q30" i="1"/>
  <c r="O30" i="1"/>
  <c r="M30" i="1"/>
  <c r="Q29" i="1"/>
  <c r="O29" i="1"/>
  <c r="M29" i="1"/>
  <c r="P28" i="1"/>
  <c r="Q28" i="1" s="1"/>
  <c r="N28" i="1"/>
  <c r="N27" i="1" s="1"/>
  <c r="L28" i="1"/>
  <c r="M28" i="1" s="1"/>
  <c r="K28" i="1"/>
  <c r="J28" i="1"/>
  <c r="P27" i="1"/>
  <c r="L27" i="1"/>
  <c r="M27" i="1" s="1"/>
  <c r="K27" i="1"/>
  <c r="J27" i="1"/>
  <c r="Q26" i="1"/>
  <c r="O26" i="1"/>
  <c r="M26" i="1"/>
  <c r="Q25" i="1"/>
  <c r="O25" i="1"/>
  <c r="M25" i="1"/>
  <c r="Q24" i="1"/>
  <c r="O24" i="1"/>
  <c r="M24" i="1"/>
  <c r="Q23" i="1"/>
  <c r="O23" i="1"/>
  <c r="M23" i="1"/>
  <c r="Q22" i="1"/>
  <c r="O22" i="1"/>
  <c r="M22" i="1"/>
  <c r="Q20" i="1"/>
  <c r="O20" i="1"/>
  <c r="M20" i="1"/>
  <c r="Q19" i="1"/>
  <c r="O19" i="1"/>
  <c r="M19" i="1"/>
  <c r="Q18" i="1"/>
  <c r="O18" i="1"/>
  <c r="M18" i="1"/>
  <c r="Q17" i="1"/>
  <c r="O17" i="1"/>
  <c r="Q16" i="1"/>
  <c r="O16" i="1"/>
  <c r="M16" i="1"/>
  <c r="Q15" i="1"/>
  <c r="O15" i="1"/>
  <c r="M15" i="1"/>
  <c r="Q14" i="1"/>
  <c r="O14" i="1"/>
  <c r="M14" i="1"/>
  <c r="Q13" i="1"/>
  <c r="P13" i="1"/>
  <c r="N13" i="1"/>
  <c r="O13" i="1" s="1"/>
  <c r="L13" i="1"/>
  <c r="M13" i="1" s="1"/>
  <c r="K13" i="1"/>
  <c r="J13" i="1"/>
  <c r="Q12" i="1"/>
  <c r="P12" i="1"/>
  <c r="N12" i="1"/>
  <c r="O12" i="1" s="1"/>
  <c r="L12" i="1"/>
  <c r="M12" i="1" s="1"/>
  <c r="K12" i="1"/>
  <c r="J12" i="1"/>
  <c r="P10" i="1"/>
  <c r="J10" i="1" l="1"/>
  <c r="J9" i="1"/>
  <c r="J111" i="1" s="1"/>
  <c r="O55" i="1"/>
  <c r="N50" i="1"/>
  <c r="O27" i="1"/>
  <c r="M93" i="1"/>
  <c r="L87" i="1"/>
  <c r="M87" i="1" s="1"/>
  <c r="Q27" i="1"/>
  <c r="P11" i="1"/>
  <c r="P9" i="1"/>
  <c r="O28" i="1"/>
  <c r="K33" i="1"/>
  <c r="K10" i="1" s="1"/>
  <c r="M37" i="1"/>
  <c r="O41" i="1"/>
  <c r="O48" i="1"/>
  <c r="O47" i="1" s="1"/>
  <c r="L50" i="1"/>
  <c r="Q90" i="1"/>
  <c r="M94" i="1"/>
  <c r="N47" i="1"/>
  <c r="Q47" i="1" s="1"/>
  <c r="K9" i="1"/>
  <c r="K111" i="1" s="1"/>
  <c r="L33" i="1"/>
  <c r="M63" i="1"/>
  <c r="N33" i="1"/>
  <c r="O33" i="1" s="1"/>
  <c r="N10" i="1" l="1"/>
  <c r="N11" i="1"/>
  <c r="O50" i="1"/>
  <c r="L11" i="1"/>
  <c r="M11" i="1" s="1"/>
  <c r="M50" i="1"/>
  <c r="Q33" i="1"/>
  <c r="N9" i="1"/>
  <c r="Q9" i="1" s="1"/>
  <c r="M33" i="1"/>
  <c r="L10" i="1"/>
  <c r="M10" i="1" s="1"/>
  <c r="L9" i="1"/>
  <c r="O87" i="1"/>
  <c r="Q50" i="1"/>
  <c r="P111" i="1"/>
  <c r="O11" i="1" l="1"/>
  <c r="M9" i="1"/>
  <c r="L111" i="1"/>
  <c r="M111" i="1" s="1"/>
  <c r="Q11" i="1"/>
  <c r="O9" i="1"/>
  <c r="N111" i="1"/>
  <c r="O111" i="1" s="1"/>
  <c r="O10" i="1"/>
  <c r="Q10" i="1"/>
  <c r="Q111" i="1" l="1"/>
</calcChain>
</file>

<file path=xl/sharedStrings.xml><?xml version="1.0" encoding="utf-8"?>
<sst xmlns="http://schemas.openxmlformats.org/spreadsheetml/2006/main" count="409" uniqueCount="334">
  <si>
    <t xml:space="preserve">Сведения о доходах бюджета Белоярского района по видам доходов на 2026 год и плановый период 2027 и 2028 годов </t>
  </si>
  <si>
    <t>в сравнении с ожидаемым исполнением за 2025 год и отчетом за 2024 год</t>
  </si>
  <si>
    <t>рублей</t>
  </si>
  <si>
    <t>КД1</t>
  </si>
  <si>
    <t>КД2</t>
  </si>
  <si>
    <t>КД3</t>
  </si>
  <si>
    <t>КД4</t>
  </si>
  <si>
    <t>КД5</t>
  </si>
  <si>
    <t>№ п/п</t>
  </si>
  <si>
    <t>Наименование</t>
  </si>
  <si>
    <t>Код дохода</t>
  </si>
  <si>
    <t>2024 год
(отчет)</t>
  </si>
  <si>
    <t xml:space="preserve"> 2025 год
(оценка)</t>
  </si>
  <si>
    <t xml:space="preserve"> 2026 год
(прогноз)</t>
  </si>
  <si>
    <t>2026 год к 2025 году %</t>
  </si>
  <si>
    <t xml:space="preserve"> 2027 год
(прогноз)</t>
  </si>
  <si>
    <t>2027 год к 2026 году %</t>
  </si>
  <si>
    <t xml:space="preserve"> 2028 год
(прогноз)</t>
  </si>
  <si>
    <t>2028 год к 2027 году %</t>
  </si>
  <si>
    <t>00000000000000000000</t>
  </si>
  <si>
    <t>1.</t>
  </si>
  <si>
    <t>НАЛОГОВЫЕ И НЕНАЛОГОВЫЕ ДОХОДЫ</t>
  </si>
  <si>
    <t>000 1 00 00000 00 0000 000</t>
  </si>
  <si>
    <t>налоговые доходы</t>
  </si>
  <si>
    <t>неналоговые доходы</t>
  </si>
  <si>
    <t>00010100000000000000</t>
  </si>
  <si>
    <t xml:space="preserve">1.1. </t>
  </si>
  <si>
    <t>НАЛОГИ НА ПРИБЫЛЬ, ДОХОДЫ</t>
  </si>
  <si>
    <t>000 1 01 00000 00 0000 000</t>
  </si>
  <si>
    <t>00010102000000000000</t>
  </si>
  <si>
    <t xml:space="preserve">1.1.1. </t>
  </si>
  <si>
    <t>Налог на доходы физических лиц</t>
  </si>
  <si>
    <t>000 1 01 02000 01 0000 110</t>
  </si>
  <si>
    <t>1.1.1.1.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</si>
  <si>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</si>
  <si>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</si>
  <si>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 xml:space="preserve">1.1.1.2.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</si>
  <si>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</si>
  <si>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000 1 01 02020 01 0000 110</t>
  </si>
  <si>
    <t>1.1.1.3.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</si>
  <si>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</t>
  </si>
  <si>
    <t>000 1 01 02021 01 0000 110</t>
  </si>
  <si>
    <t>1.1.1.4.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</si>
  <si>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</si>
  <si>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000 1 01 02022 01 0000 110</t>
  </si>
  <si>
    <t>-</t>
  </si>
  <si>
    <t>1.1.1.5.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</si>
  <si>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</si>
  <si>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000 1 01 02030 01 0000 110</t>
  </si>
  <si>
    <t>00010102040010000110</t>
  </si>
  <si>
    <t>1.1.1.6.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</si>
  <si>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</si>
  <si>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</si>
  <si>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1.1.1.7.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</si>
  <si>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</si>
  <si>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000 1 01 02080 01 0000 110</t>
  </si>
  <si>
    <t>1.1.1.8.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</si>
  <si>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тысяч рублей за налоговые периоды до 1 января 2025 года, а также в части суммы налога, превышающей 312 тысяч рублей, но не более 702 тысяч рублей за налоговые периоды после 1 января 2025 года)</t>
  </si>
  <si>
    <t>000 1 01 02110 01 0000 110</t>
  </si>
  <si>
    <t>1.1.1.9.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</si>
  <si>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</si>
  <si>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000 1 01 02130 01 0000 110</t>
  </si>
  <si>
    <t>1.1.1.10.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</si>
  <si>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</si>
  <si>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000 1 01 02140 01 0000 110</t>
  </si>
  <si>
    <t>1.1.1.11.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</si>
  <si>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</si>
  <si>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000 1 01 02150 01 0000 110</t>
  </si>
  <si>
    <t>1.1.1.12.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</si>
  <si>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</si>
  <si>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</si>
  <si>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>1.1.1.13.</t>
  </si>
  <si>
    <t xml:space="preserve"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</t>
  </si>
  <si>
    <t>000 1 01 02230 01 0000 110</t>
  </si>
  <si>
    <t xml:space="preserve">1.2.  </t>
  </si>
  <si>
    <t>НАЛОГИ  НА  ТОВАРЫ   (РАБОТЫ,   УСЛУГИ),  РЕАЛИЗУЕМЫЕ  НА ТЕРРИТОРИИ   РОССИЙСКОЙ ФЕДЕРАЦИИ</t>
  </si>
  <si>
    <t xml:space="preserve"> 000 1 03 00000 00 0000 000</t>
  </si>
  <si>
    <t xml:space="preserve">1.2.1. 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</si>
  <si>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</si>
  <si>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</si>
  <si>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1.2.1.1.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</si>
  <si>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</si>
  <si>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</si>
  <si>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1.2.1.2.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</si>
  <si>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</si>
  <si>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</si>
  <si>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1.2.1.3.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</si>
  <si>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</si>
  <si>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</si>
  <si>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1.2.1.4.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</si>
  <si>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</si>
  <si>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</si>
  <si>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1.3. </t>
  </si>
  <si>
    <t>НАЛОГИ НА СОВОКУПНЫЙ ДОХОД</t>
  </si>
  <si>
    <t>000 1 05 00000 00 0000 000</t>
  </si>
  <si>
    <t>1.3.1.</t>
  </si>
  <si>
    <t>Налог, взимаемый в связи с применением упрощенной системы налогообложения</t>
  </si>
  <si>
    <t>000 1 05 01000 00 0000 110</t>
  </si>
  <si>
    <t xml:space="preserve">1.3.1.1. </t>
  </si>
  <si>
    <t>Налог, взимаемый с налогоплательщиков, выбравших в качестве объекта налогообложения  доходы</t>
  </si>
  <si>
    <t>000 1 05 01011 01 0000 110</t>
  </si>
  <si>
    <t xml:space="preserve">1.3.1.2.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</si>
  <si>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</si>
  <si>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</si>
  <si>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1.3.2. </t>
  </si>
  <si>
    <t>Единый налог на вмененный доход для отдельных видов деятельности</t>
  </si>
  <si>
    <t>000 1 05 02000 02 0000 110</t>
  </si>
  <si>
    <t>1.3.2.1.</t>
  </si>
  <si>
    <t xml:space="preserve"> Единый налог на вмененный доход для отдельных видов деятельности</t>
  </si>
  <si>
    <t>000 1 05 02010 02 0000 110</t>
  </si>
  <si>
    <t>1.3.3.</t>
  </si>
  <si>
    <t>Единый сельскохозяйственный налог</t>
  </si>
  <si>
    <t>000 1 05 03000 01 0000 110</t>
  </si>
  <si>
    <t xml:space="preserve">1.3.3.1. </t>
  </si>
  <si>
    <t>000 1 05 03010 01 0000 110</t>
  </si>
  <si>
    <t xml:space="preserve">1.3.4. </t>
  </si>
  <si>
    <t>Налог, взимаемый в связи с применением патентной системы налогообложения</t>
  </si>
  <si>
    <t>000 1 05 04000 02 0000 110</t>
  </si>
  <si>
    <t xml:space="preserve">1.3.4.1. 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</si>
  <si>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</si>
  <si>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</si>
  <si>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1.4</t>
  </si>
  <si>
    <t>НАЛОГИ НА ИМУЩЕСТВО</t>
  </si>
  <si>
    <t>000 1 06 00000 00 0000 000</t>
  </si>
  <si>
    <t>1.4.1</t>
  </si>
  <si>
    <t>Налог на имущество физических лиц</t>
  </si>
  <si>
    <t>000 1 06 01000 00 0000 110</t>
  </si>
  <si>
    <t>1.4.2</t>
  </si>
  <si>
    <t>Транспортный налог</t>
  </si>
  <si>
    <t>000 1 06 04000 02 0000 110</t>
  </si>
  <si>
    <t>1.4.3</t>
  </si>
  <si>
    <t>Земельный налог</t>
  </si>
  <si>
    <t>000 1 06 06000 00 0000 110</t>
  </si>
  <si>
    <t>00010800000000000000</t>
  </si>
  <si>
    <t xml:space="preserve">1.5. </t>
  </si>
  <si>
    <t>ГОСУДАРСТВЕННАЯ ПОШЛИНА</t>
  </si>
  <si>
    <t>000 1 08 00000 00 0000 000</t>
  </si>
  <si>
    <t>00010804000000000000</t>
  </si>
  <si>
    <t xml:space="preserve">1.5.1. 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</si>
  <si>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</si>
  <si>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</si>
  <si>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00010804020010000110</t>
  </si>
  <si>
    <t xml:space="preserve">1.5.1.1.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</si>
  <si>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</si>
  <si>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</si>
  <si>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00011100000000000000</t>
  </si>
  <si>
    <t xml:space="preserve">1.6. 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</si>
  <si>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</si>
  <si>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</si>
  <si>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1.6.1.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</si>
  <si>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</si>
  <si>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</si>
  <si>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1.6.1.1.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</si>
  <si>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</si>
  <si>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000 1 11 01050 05 0000 120</t>
  </si>
  <si>
    <t xml:space="preserve">1.6.2. </t>
  </si>
  <si>
    <t xml:space="preserve">Проценты, полученные от предоставления бюджетных кредитов внутри страны </t>
  </si>
  <si>
    <t xml:space="preserve">000 1 11 03000 00 0000 120   </t>
  </si>
  <si>
    <t>1.6.2.1.</t>
  </si>
  <si>
    <t>Проценты, полученные от предоставления  бюджетных  кредитов  внутри страны за счет средств бюджетов муниципальных районов</t>
  </si>
  <si>
    <t xml:space="preserve">000 1 11 03050 05 0000 120   </t>
  </si>
  <si>
    <t>00011105000000000000</t>
  </si>
  <si>
    <t xml:space="preserve">1.6.3.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</si>
  <si>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</si>
  <si>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</si>
  <si>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1.6.3.1.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</si>
  <si>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</si>
  <si>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</si>
  <si>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1.6.3.1.1.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</si>
  <si>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</si>
  <si>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</si>
  <si>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1.6.3.1.2.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</si>
  <si>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</si>
  <si>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</si>
  <si>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1.6.3.2.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</si>
  <si>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</si>
  <si>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</si>
  <si>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1.6.3.2.1.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</si>
  <si>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</si>
  <si>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</si>
  <si>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1.6.3.3.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</si>
  <si>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</si>
  <si>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</si>
  <si>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1.6.3.3.1</t>
  </si>
  <si>
    <t xml:space="preserve"> 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</si>
  <si>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</si>
  <si>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1.6.3.4.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</si>
  <si>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</si>
  <si>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</si>
  <si>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1.6.3.4.1.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</si>
  <si>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</si>
  <si>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</si>
  <si>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>1.6.3.4.2.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</si>
  <si>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</si>
  <si>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000 1 11 05314 13 0000 120</t>
  </si>
  <si>
    <t>1.6.3.5.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</si>
  <si>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</si>
  <si>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000 1 11 05400 00 0000 120 </t>
  </si>
  <si>
    <t>1.6.3.5.1.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</si>
  <si>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</si>
  <si>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000 1 11 05410 05 0000 120</t>
  </si>
  <si>
    <t>1.6.3.5.2.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</si>
  <si>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</si>
  <si>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000 1 11 05410 13 0000 120</t>
  </si>
  <si>
    <t>1.6.3.6.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</si>
  <si>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</si>
  <si>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000 1 11 05430 00 0000 120</t>
  </si>
  <si>
    <t>1.6.3.6.1.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</si>
  <si>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</si>
  <si>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000 1 11 05430 05 0000 120</t>
  </si>
  <si>
    <t>1.6.3.7.</t>
  </si>
  <si>
    <t>Платежи от государственных и муниципальных унитарных предприятий</t>
  </si>
  <si>
    <t>000 1 11 07000 00 0000 120</t>
  </si>
  <si>
    <t>1.6.3.7.1.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</si>
  <si>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</si>
  <si>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</si>
  <si>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1.6.3.8.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</si>
  <si>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</si>
  <si>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000 1 11 09000 00 0000 120</t>
  </si>
  <si>
    <t>1.6.3.8.1.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</si>
  <si>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</si>
  <si>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</si>
  <si>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 xml:space="preserve">1.7. </t>
  </si>
  <si>
    <t>ПЛАТЕЖИ ПРИ ПОЛЬЗОВАНИИ ПРИРОДНЫМИ РЕСУРСАМИ</t>
  </si>
  <si>
    <t>000 1 12 00000 00 0000 000</t>
  </si>
  <si>
    <t xml:space="preserve">1.7.1. </t>
  </si>
  <si>
    <t>Плата за негативное воздействие на окружающую среду</t>
  </si>
  <si>
    <t>000 1 12 01000 01 0000 120</t>
  </si>
  <si>
    <t xml:space="preserve">1.7.1.1. </t>
  </si>
  <si>
    <t>Плата  за   выбросы   загрязняющих   веществ в атмосферный воздух стационарными объектами</t>
  </si>
  <si>
    <t>000 1 12 01010 01 0000 120</t>
  </si>
  <si>
    <t xml:space="preserve">1.7.1.2. </t>
  </si>
  <si>
    <t>Плата за сбросы загрязняющих  веществ  в  водные объекты</t>
  </si>
  <si>
    <t>000 1 12 01030 01 0000 120</t>
  </si>
  <si>
    <t xml:space="preserve">1.7.1.3. </t>
  </si>
  <si>
    <t>Плата за размещение отходов производства</t>
  </si>
  <si>
    <t>000 1 12 01041 01 0000 120</t>
  </si>
  <si>
    <t xml:space="preserve">1.7.1.4. </t>
  </si>
  <si>
    <t>Плата за размещение твердых коммунальных отходов</t>
  </si>
  <si>
    <t>000 1 12 01042 01 0000 120</t>
  </si>
  <si>
    <t xml:space="preserve">1.7.1.5.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</si>
  <si>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</si>
  <si>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</si>
  <si>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 xml:space="preserve">1.8. </t>
  </si>
  <si>
    <t>ДОХОДЫ ОТ ОКАЗАНИЯ ПЛАТНЫХ УСЛУГ И КОМПЕНСАЦИИ ЗАТРАТ ГОСУДАРСТВА</t>
  </si>
  <si>
    <t>000 1 13 00000 00 0000 000</t>
  </si>
  <si>
    <t xml:space="preserve">1.8.1. </t>
  </si>
  <si>
    <t>Доходы от оказания платных услуг (работ)</t>
  </si>
  <si>
    <t>000 1 13 01000 00 0000 130</t>
  </si>
  <si>
    <t>1.8.1.1.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</si>
  <si>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</si>
  <si>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</si>
  <si>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1.8.2. </t>
  </si>
  <si>
    <t>Доходы от компенсации затрат государства</t>
  </si>
  <si>
    <t>000 1 13 02000 00 0000 130</t>
  </si>
  <si>
    <t>1.8.2.1</t>
  </si>
  <si>
    <t>Прочие доходы  от  компенсации  затрат  бюджетов  муниципальных районов</t>
  </si>
  <si>
    <t>000 1 13 02995 05 0000 130</t>
  </si>
  <si>
    <t xml:space="preserve">1.9. </t>
  </si>
  <si>
    <t>ДОХОДЫ ОТ ПРОДАЖИ МАТЕРИАЛЬНЫХ И НЕМАТЕРИАЛЬНЫХ АКТИВОВ</t>
  </si>
  <si>
    <t>000 1 14 00000 00 0000 000</t>
  </si>
  <si>
    <t xml:space="preserve">1.9.1. </t>
  </si>
  <si>
    <t xml:space="preserve">Доходы от продажи квартир </t>
  </si>
  <si>
    <t>000 1 14 01000 00 0000 410</t>
  </si>
  <si>
    <t xml:space="preserve">1.9.1.1. </t>
  </si>
  <si>
    <t xml:space="preserve">Доходы от продажи квартир, находящихся в собственности муниципальных районов  </t>
  </si>
  <si>
    <t>000 1 14 01050 05 0000 410</t>
  </si>
  <si>
    <t xml:space="preserve">1.9.2. </t>
  </si>
  <si>
    <t xml:space="preserve">Доходы от продажи земельных участков, находящихся в государственной и муниципальной собственности </t>
  </si>
  <si>
    <t>000 1 14 06000 00 0000 430</t>
  </si>
  <si>
    <t xml:space="preserve">1.9.2.1.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</si>
  <si>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</si>
  <si>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</si>
  <si>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1.9.2.2.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</si>
  <si>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</si>
  <si>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</si>
  <si>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1.9.3.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</si>
  <si>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</si>
  <si>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</si>
  <si>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1.9.3.1.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</si>
  <si>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</si>
  <si>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</si>
  <si>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1.9.3.1.1.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</si>
  <si>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</si>
  <si>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000 1 14 06313 05 0000 430</t>
  </si>
  <si>
    <t>1.9.3.1.2.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</si>
  <si>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</si>
  <si>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</si>
  <si>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 xml:space="preserve">1.9.4. </t>
  </si>
  <si>
    <t>Доходы от приватизации имущества, находящегося в государственной и муниципальной собственности</t>
  </si>
  <si>
    <t>000 1 14 13000 00 0000 000</t>
  </si>
  <si>
    <t>1.9.4.1.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</si>
  <si>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</si>
  <si>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</si>
  <si>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 xml:space="preserve">1.10. </t>
  </si>
  <si>
    <t>ШТРАФЫ, САНКЦИИ, ВОЗМЕЩЕНИЕ УЩЕРБА</t>
  </si>
  <si>
    <t>000 1 16 00000 00 0000 000</t>
  </si>
  <si>
    <t>1.11.</t>
  </si>
  <si>
    <t>ПРОЧИЕ НЕНАЛОГОВЫЕ ДОХОДЫ</t>
  </si>
  <si>
    <t>000 1 17 00000 00 0000 000</t>
  </si>
  <si>
    <t>2.</t>
  </si>
  <si>
    <t>БЕЗВОЗМЕЗДНЫЕ ПОСТУПЛЕНИЯ</t>
  </si>
  <si>
    <t>000 2 00 00000 00 0000 000</t>
  </si>
  <si>
    <t>00020000000000000000</t>
  </si>
  <si>
    <t xml:space="preserve">2.1. </t>
  </si>
  <si>
    <t xml:space="preserve">БЕЗВОЗМЕЗДНЫЕ ПОСТУПЛЕНИЯ ОТ ДРУГИХ БЮДЖЕТОВ БЮДЖЕТНОЙ СИСТЕМЫ РОССИЙСКОЙ ФЕДЕРАЦИИ </t>
  </si>
  <si>
    <t>000 2 02 00000 00 0000 000</t>
  </si>
  <si>
    <t xml:space="preserve">2.1.1. </t>
  </si>
  <si>
    <t>Дотации бюджетам субъектов Российской Федерации</t>
  </si>
  <si>
    <t>000 2 02 10000 00 0000 150</t>
  </si>
  <si>
    <t xml:space="preserve">2.1.2. </t>
  </si>
  <si>
    <t>Субсидии бюджетам бюджетной системы Российской Федерации (межбюджетные субсидии)</t>
  </si>
  <si>
    <t>000 2 02 20000 00 0000 150</t>
  </si>
  <si>
    <t xml:space="preserve">2.1.3. </t>
  </si>
  <si>
    <t>Субвенции бюджетам бюджетной системы Российской Федерации</t>
  </si>
  <si>
    <t>000 2 02 30000 00 0000 150</t>
  </si>
  <si>
    <t xml:space="preserve">2.1.4. </t>
  </si>
  <si>
    <t>Иные межбюджетные трансферты</t>
  </si>
  <si>
    <t>000 2 02 40000 00 0000 150</t>
  </si>
  <si>
    <t>2.2.</t>
  </si>
  <si>
    <t>БЕЗВОЗМЕЗДНЫЕ ПОСТУПЛЕНИЯ ОТ ГОСУДАРСТВЕННЫХ (МУНИЦИПАЛЬНЫХ) ОРГАНИЗАЦИЙ</t>
  </si>
  <si>
    <t>000 2 03 00000 00 0000 000</t>
  </si>
  <si>
    <t>2.3.</t>
  </si>
  <si>
    <t>БЕЗВОЗМЕЗДНЫЕ ПОСТУПЛЕНИЯ ОТ НЕГОСУДАРСТВЕННЫХ ОРГАНИЗАЦИЙ</t>
  </si>
  <si>
    <t>000 2 04 00000 00 0000 000</t>
  </si>
  <si>
    <t>2.4.</t>
  </si>
  <si>
    <t>ПРОЧИЕ БЕЗВОЗМЕЗДНЫЕ ПОСТУПЛЕНИЯ</t>
  </si>
  <si>
    <t>000 207 00000 00 0000 000</t>
  </si>
  <si>
    <t>2.5.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</si>
  <si>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</si>
  <si>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</si>
  <si>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ВСЕГО</t>
  </si>
  <si>
    <t>_______________</t>
  </si>
  <si>
    <t>Приложение  № 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</si>
</sst>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;[Red]\-#,##0.00"/>
    <numFmt numFmtId="166" formatCode="#,##0.00_ ;[Red]\-#,##0.00\ "/>
    <numFmt numFmtId="167" formatCode="dd\.mm\.yyyy"/>
  </numFmts>
  <fonts count="19" x14ac:knownFonts="1">
    <font>
      <sz val="10"/>
      <color theme="1"/>
      <name val="Arial Cyr"/>
    </font>
    <font>
      <sz val="10"/>
      <name val="Arial"/>
    </font>
    <font>
      <u/>
      <sz val="11"/>
      <color indexed="20"/>
      <name val="Calibri"/>
      <scheme val="minor"/>
    </font>
    <font>
      <b/>
      <sz val="8"/>
      <name val="Arial"/>
    </font>
    <font>
      <b/>
      <sz val="12"/>
      <name val="Times New Roman"/>
    </font>
    <font>
      <sz val="10"/>
      <name val="Times New Roman"/>
    </font>
    <font>
      <sz val="12"/>
      <name val="Times New Roman"/>
    </font>
    <font>
      <sz val="12"/>
      <name val="Arial"/>
    </font>
    <font>
      <b/>
      <sz val="12"/>
      <name val="Arial"/>
    </font>
    <font>
      <b/>
      <sz val="14"/>
      <name val="Times New Roman"/>
    </font>
    <font>
      <sz val="8"/>
      <name val="Arial"/>
    </font>
    <font>
      <b/>
      <sz val="10"/>
      <name val="Times New Roman"/>
    </font>
    <font>
      <b/>
      <sz val="10"/>
      <color indexed="64"/>
      <name val="Times New Roman"/>
    </font>
    <font>
      <b/>
      <sz val="9"/>
      <name val="Times New Roman"/>
    </font>
    <font>
      <b/>
      <i/>
      <sz val="8"/>
      <name val="Arial"/>
    </font>
    <font>
      <b/>
      <i/>
      <sz val="10"/>
      <name val="Times New Roman"/>
    </font>
    <font>
      <sz val="10"/>
      <color indexed="64"/>
      <name val="Times New Roman"/>
    </font>
    <font>
      <b/>
      <sz val="10"/>
      <name val="Arial"/>
    </font>
    <font>
      <sz val="10"/>
      <color theme="1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8" fillId="0" borderId="1">
      <alignment horizontal="right" vertical="top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</cellStyleXfs>
  <cellXfs count="77">
    <xf numFmtId="0" fontId="0" fillId="0" borderId="0" xfId="0"/>
    <xf numFmtId="0" fontId="1" fillId="0" borderId="0" xfId="5" applyFont="1" applyAlignment="1"/>
    <xf numFmtId="0" fontId="3" fillId="0" borderId="0" xfId="5" applyFont="1" applyAlignment="1" applyProtection="1"/>
    <xf numFmtId="0" fontId="3" fillId="0" borderId="0" xfId="5" applyFont="1" applyAlignment="1" applyProtection="1">
      <alignment horizontal="center"/>
    </xf>
    <xf numFmtId="0" fontId="4" fillId="0" borderId="0" xfId="5" applyFont="1" applyAlignment="1" applyProtection="1">
      <alignment horizontal="center"/>
    </xf>
    <xf numFmtId="0" fontId="5" fillId="0" borderId="0" xfId="5" applyFont="1" applyAlignment="1" applyProtection="1">
      <alignment horizontal="center"/>
    </xf>
    <xf numFmtId="0" fontId="6" fillId="0" borderId="0" xfId="5" applyFont="1" applyAlignment="1" applyProtection="1">
      <alignment horizontal="center"/>
    </xf>
    <xf numFmtId="0" fontId="7" fillId="0" borderId="0" xfId="5" applyFont="1" applyAlignment="1"/>
    <xf numFmtId="0" fontId="8" fillId="0" borderId="0" xfId="5" applyFont="1" applyAlignment="1" applyProtection="1">
      <alignment horizontal="center"/>
    </xf>
    <xf numFmtId="0" fontId="9" fillId="0" borderId="0" xfId="5" applyFont="1" applyAlignment="1" applyProtection="1">
      <alignment vertical="center"/>
    </xf>
    <xf numFmtId="0" fontId="10" fillId="0" borderId="0" xfId="5" applyFont="1" applyAlignment="1" applyProtection="1"/>
    <xf numFmtId="0" fontId="6" fillId="0" borderId="0" xfId="5" applyFont="1" applyAlignment="1" applyProtection="1"/>
    <xf numFmtId="0" fontId="1" fillId="0" borderId="1" xfId="5" applyFont="1" applyBorder="1" applyAlignment="1" applyProtection="1"/>
    <xf numFmtId="0" fontId="3" fillId="0" borderId="1" xfId="5" applyFont="1" applyBorder="1" applyAlignment="1" applyProtection="1">
      <alignment vertical="center" wrapText="1"/>
    </xf>
    <xf numFmtId="0" fontId="3" fillId="0" borderId="1" xfId="5" applyFont="1" applyBorder="1" applyAlignment="1" applyProtection="1">
      <alignment horizontal="center" wrapText="1"/>
    </xf>
    <xf numFmtId="0" fontId="14" fillId="0" borderId="1" xfId="5" applyFont="1" applyBorder="1" applyAlignment="1" applyProtection="1">
      <alignment horizontal="right" wrapText="1"/>
    </xf>
    <xf numFmtId="4" fontId="1" fillId="0" borderId="0" xfId="5" applyNumberFormat="1" applyFont="1" applyAlignment="1"/>
    <xf numFmtId="0" fontId="3" fillId="0" borderId="1" xfId="5" applyFont="1" applyBorder="1" applyAlignment="1" applyProtection="1">
      <alignment horizontal="right" wrapText="1"/>
    </xf>
    <xf numFmtId="0" fontId="10" fillId="0" borderId="1" xfId="5" applyFont="1" applyBorder="1" applyAlignment="1" applyProtection="1">
      <alignment horizontal="right" wrapText="1"/>
    </xf>
    <xf numFmtId="165" fontId="5" fillId="0" borderId="2" xfId="0" applyNumberFormat="1" applyFont="1" applyBorder="1" applyAlignment="1">
      <alignment horizontal="center" vertical="center"/>
    </xf>
    <xf numFmtId="0" fontId="6" fillId="0" borderId="0" xfId="5" applyFont="1" applyAlignment="1" applyProtection="1">
      <alignment horizontal="left" vertical="top" wrapText="1"/>
    </xf>
    <xf numFmtId="0" fontId="5" fillId="0" borderId="2" xfId="4" applyFont="1" applyBorder="1" applyAlignment="1" applyProtection="1">
      <alignment horizontal="left" vertical="top" wrapText="1"/>
    </xf>
    <xf numFmtId="0" fontId="5" fillId="0" borderId="2" xfId="3" applyFont="1" applyBorder="1" applyAlignment="1" applyProtection="1">
      <alignment horizontal="left" vertical="top" wrapText="1"/>
    </xf>
    <xf numFmtId="49" fontId="5" fillId="0" borderId="2" xfId="5" applyNumberFormat="1" applyFont="1" applyBorder="1" applyAlignment="1" applyProtection="1">
      <alignment horizontal="center" vertical="center" wrapText="1"/>
    </xf>
    <xf numFmtId="4" fontId="5" fillId="0" borderId="2" xfId="5" applyNumberFormat="1" applyFont="1" applyBorder="1" applyAlignment="1" applyProtection="1">
      <alignment horizontal="center" vertical="center" wrapText="1"/>
    </xf>
    <xf numFmtId="4" fontId="5" fillId="3" borderId="2" xfId="5" applyNumberFormat="1" applyFont="1" applyFill="1" applyBorder="1" applyAlignment="1" applyProtection="1">
      <alignment horizontal="center" vertical="center" wrapText="1"/>
    </xf>
    <xf numFmtId="4" fontId="16" fillId="3" borderId="2" xfId="5" applyNumberFormat="1" applyFont="1" applyFill="1" applyBorder="1" applyAlignment="1">
      <alignment horizontal="center" vertical="center"/>
    </xf>
    <xf numFmtId="0" fontId="17" fillId="0" borderId="0" xfId="5" applyFont="1" applyAlignment="1"/>
    <xf numFmtId="0" fontId="17" fillId="0" borderId="1" xfId="5" applyFont="1" applyBorder="1" applyAlignment="1" applyProtection="1"/>
    <xf numFmtId="4" fontId="11" fillId="0" borderId="2" xfId="5" applyNumberFormat="1" applyFont="1" applyBorder="1" applyAlignment="1" applyProtection="1">
      <alignment horizontal="center" vertical="center" wrapText="1"/>
    </xf>
    <xf numFmtId="0" fontId="11" fillId="0" borderId="2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/>
    <xf numFmtId="0" fontId="6" fillId="0" borderId="0" xfId="5" applyFont="1" applyAlignment="1">
      <alignment horizontal="center" vertical="center"/>
    </xf>
    <xf numFmtId="0" fontId="1" fillId="0" borderId="0" xfId="5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5" applyFont="1" applyBorder="1" applyAlignment="1" applyProtection="1">
      <alignment horizontal="center" vertical="top" wrapText="1"/>
    </xf>
    <xf numFmtId="0" fontId="13" fillId="0" borderId="2" xfId="5" applyFont="1" applyBorder="1" applyAlignment="1" applyProtection="1">
      <alignment horizontal="center" wrapText="1"/>
    </xf>
    <xf numFmtId="0" fontId="13" fillId="0" borderId="2" xfId="5" applyFont="1" applyBorder="1" applyAlignment="1">
      <alignment horizontal="center"/>
    </xf>
    <xf numFmtId="0" fontId="5" fillId="0" borderId="2" xfId="5" applyFont="1" applyBorder="1" applyAlignment="1" applyProtection="1">
      <alignment horizontal="center" vertical="center" wrapText="1"/>
    </xf>
    <xf numFmtId="0" fontId="11" fillId="0" borderId="2" xfId="5" applyFont="1" applyBorder="1" applyAlignment="1" applyProtection="1">
      <alignment horizontal="left" vertical="top" wrapText="1"/>
    </xf>
    <xf numFmtId="49" fontId="11" fillId="0" borderId="2" xfId="5" applyNumberFormat="1" applyFont="1" applyBorder="1" applyAlignment="1" applyProtection="1">
      <alignment horizontal="center" vertical="center" wrapText="1"/>
    </xf>
    <xf numFmtId="164" fontId="11" fillId="0" borderId="2" xfId="5" applyNumberFormat="1" applyFont="1" applyBorder="1" applyAlignment="1" applyProtection="1">
      <alignment horizontal="center" vertical="center" wrapText="1"/>
    </xf>
    <xf numFmtId="0" fontId="15" fillId="0" borderId="2" xfId="5" applyFont="1" applyBorder="1" applyAlignment="1" applyProtection="1">
      <alignment horizontal="left" vertical="top" wrapText="1"/>
    </xf>
    <xf numFmtId="4" fontId="15" fillId="0" borderId="2" xfId="5" applyNumberFormat="1" applyFont="1" applyBorder="1" applyAlignment="1" applyProtection="1">
      <alignment horizontal="center" vertical="center" wrapText="1"/>
    </xf>
    <xf numFmtId="4" fontId="11" fillId="2" borderId="2" xfId="5" applyNumberFormat="1" applyFont="1" applyFill="1" applyBorder="1" applyAlignment="1" applyProtection="1">
      <alignment horizontal="center" vertical="center" wrapText="1"/>
    </xf>
    <xf numFmtId="0" fontId="5" fillId="0" borderId="2" xfId="5" applyFont="1" applyBorder="1" applyAlignment="1" applyProtection="1">
      <alignment horizontal="left" vertical="top" wrapText="1"/>
    </xf>
    <xf numFmtId="164" fontId="5" fillId="0" borderId="2" xfId="5" applyNumberFormat="1" applyFont="1" applyBorder="1" applyAlignment="1" applyProtection="1">
      <alignment horizontal="center" vertical="center" wrapText="1"/>
    </xf>
    <xf numFmtId="4" fontId="5" fillId="2" borderId="2" xfId="5" applyNumberFormat="1" applyFont="1" applyFill="1" applyBorder="1" applyAlignment="1" applyProtection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/>
    </xf>
    <xf numFmtId="164" fontId="5" fillId="0" borderId="2" xfId="5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0" fontId="5" fillId="3" borderId="2" xfId="5" applyFont="1" applyFill="1" applyBorder="1" applyAlignment="1" applyProtection="1">
      <alignment horizontal="left" vertical="top" wrapText="1"/>
    </xf>
    <xf numFmtId="4" fontId="5" fillId="2" borderId="2" xfId="5" applyNumberFormat="1" applyFont="1" applyFill="1" applyBorder="1" applyAlignment="1">
      <alignment horizontal="center" vertical="center"/>
    </xf>
    <xf numFmtId="4" fontId="5" fillId="4" borderId="2" xfId="5" applyNumberFormat="1" applyFont="1" applyFill="1" applyBorder="1" applyAlignment="1" applyProtection="1">
      <alignment horizontal="center" vertical="center" wrapText="1"/>
    </xf>
    <xf numFmtId="49" fontId="5" fillId="3" borderId="2" xfId="5" applyNumberFormat="1" applyFont="1" applyFill="1" applyBorder="1" applyAlignment="1" applyProtection="1">
      <alignment horizontal="center" vertical="center" wrapText="1"/>
    </xf>
    <xf numFmtId="0" fontId="5" fillId="2" borderId="2" xfId="5" applyFont="1" applyFill="1" applyBorder="1" applyAlignment="1" applyProtection="1">
      <alignment horizontal="left" vertical="top" wrapText="1"/>
    </xf>
    <xf numFmtId="4" fontId="5" fillId="0" borderId="2" xfId="5" applyNumberFormat="1" applyFont="1" applyBorder="1" applyAlignment="1">
      <alignment horizontal="center" vertical="center"/>
    </xf>
    <xf numFmtId="167" fontId="5" fillId="0" borderId="2" xfId="5" applyNumberFormat="1" applyFont="1" applyBorder="1" applyAlignment="1" applyProtection="1">
      <alignment horizontal="center" vertical="center" wrapText="1"/>
    </xf>
    <xf numFmtId="0" fontId="16" fillId="0" borderId="2" xfId="5" applyFont="1" applyBorder="1" applyAlignment="1" applyProtection="1">
      <alignment horizontal="left" vertical="top" wrapText="1"/>
    </xf>
    <xf numFmtId="49" fontId="16" fillId="0" borderId="2" xfId="5" applyNumberFormat="1" applyFont="1" applyBorder="1" applyAlignment="1" applyProtection="1">
      <alignment horizontal="center" vertical="center" wrapText="1"/>
    </xf>
    <xf numFmtId="4" fontId="16" fillId="0" borderId="2" xfId="5" applyNumberFormat="1" applyFont="1" applyBorder="1" applyAlignment="1" applyProtection="1">
      <alignment horizontal="center" vertical="center" wrapText="1"/>
    </xf>
    <xf numFmtId="4" fontId="11" fillId="0" borderId="2" xfId="5" applyNumberFormat="1" applyFont="1" applyBorder="1" applyAlignment="1">
      <alignment horizontal="center" vertical="center"/>
    </xf>
    <xf numFmtId="4" fontId="11" fillId="0" borderId="2" xfId="5" applyNumberFormat="1" applyFont="1" applyBorder="1" applyAlignment="1" applyProtection="1">
      <alignment horizontal="left" vertical="top" wrapText="1"/>
    </xf>
    <xf numFmtId="0" fontId="11" fillId="0" borderId="2" xfId="5" applyFont="1" applyBorder="1" applyAlignment="1" applyProtection="1">
      <alignment horizontal="center" vertical="center"/>
    </xf>
    <xf numFmtId="49" fontId="11" fillId="0" borderId="2" xfId="5" applyNumberFormat="1" applyFont="1" applyBorder="1" applyAlignment="1" applyProtection="1">
      <alignment horizontal="center" vertical="center"/>
    </xf>
    <xf numFmtId="4" fontId="11" fillId="0" borderId="2" xfId="5" applyNumberFormat="1" applyFont="1" applyBorder="1" applyAlignment="1" applyProtection="1">
      <alignment horizontal="center" vertical="center"/>
    </xf>
    <xf numFmtId="0" fontId="6" fillId="0" borderId="0" xfId="5" applyFont="1" applyAlignment="1">
      <alignment horizontal="right" vertical="top"/>
    </xf>
    <xf numFmtId="0" fontId="6" fillId="0" borderId="0" xfId="5" applyFont="1" applyAlignment="1">
      <alignment horizontal="right"/>
    </xf>
    <xf numFmtId="0" fontId="9" fillId="0" borderId="0" xfId="5" applyFont="1" applyAlignment="1" applyProtection="1">
      <alignment horizontal="center" vertical="top"/>
    </xf>
    <xf numFmtId="0" fontId="9" fillId="0" borderId="0" xfId="5" applyFont="1" applyAlignment="1" applyProtection="1">
      <alignment horizontal="center" vertical="center"/>
    </xf>
    <xf numFmtId="0" fontId="14" fillId="0" borderId="1" xfId="5" applyFont="1" applyBorder="1" applyAlignment="1" applyProtection="1">
      <alignment horizontal="right" wrapText="1"/>
    </xf>
    <xf numFmtId="0" fontId="3" fillId="0" borderId="1" xfId="5" applyFont="1" applyBorder="1" applyAlignment="1" applyProtection="1">
      <alignment horizontal="right" wrapText="1"/>
    </xf>
    <xf numFmtId="0" fontId="10" fillId="0" borderId="1" xfId="5" applyFont="1" applyBorder="1" applyAlignment="1" applyProtection="1">
      <alignment horizontal="right" wrapText="1"/>
    </xf>
    <xf numFmtId="0" fontId="10" fillId="0" borderId="0" xfId="5" applyFont="1" applyAlignment="1" applyProtection="1">
      <alignment horizontal="center" vertical="center"/>
    </xf>
  </cellXfs>
  <cellStyles count="6">
    <cellStyle name="Данные (редактируемые)" xfId="1"/>
    <cellStyle name="Обычный" xfId="0" builtinId="0"/>
    <cellStyle name="Обычный 2" xfId="2"/>
    <cellStyle name="Обычный 3" xfId="3"/>
    <cellStyle name="Обычный_tmp" xfId="4"/>
    <cellStyle name="Открывавшаяся гиперссылка" xfId="5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1"/>
  <sheetViews>
    <sheetView tabSelected="1" view="pageBreakPreview" workbookViewId="0">
      <pane xSplit="6" ySplit="13" topLeftCell="G91" activePane="bottomRight" state="frozen"/>
      <selection activeCell="R4" sqref="R4"/>
      <selection pane="topRight"/>
      <selection pane="bottomLeft"/>
      <selection pane="bottomRight" activeCell="S6" sqref="S6"/>
    </sheetView>
  </sheetViews>
  <sheetFormatPr defaultRowHeight="12.75" customHeight="1" x14ac:dyDescent="0.2"/>
  <cols>
    <col min="1" max="1" width="2.42578125" style="1" hidden="1" customWidth="1"/>
    <col min="2" max="5" width="9" style="1" hidden="1" customWidth="1"/>
    <col min="6" max="6" width="1.85546875" style="1" hidden="1" customWidth="1"/>
    <col min="7" max="7" width="8.85546875" style="1" customWidth="1"/>
    <col min="8" max="8" width="50.85546875" style="1" customWidth="1"/>
    <col min="9" max="9" width="24.42578125" style="1" bestFit="1" customWidth="1"/>
    <col min="10" max="10" width="16.5703125" style="1" customWidth="1"/>
    <col min="11" max="11" width="15.5703125" style="1" customWidth="1"/>
    <col min="12" max="12" width="15.28515625" style="1" customWidth="1"/>
    <col min="13" max="13" width="13.140625" style="1" customWidth="1"/>
    <col min="14" max="14" width="16.7109375" style="1" customWidth="1"/>
    <col min="15" max="15" width="12" style="1" customWidth="1"/>
    <col min="16" max="16" width="18.140625" style="1" customWidth="1"/>
    <col min="17" max="17" width="13.140625" style="1" customWidth="1"/>
    <col min="18" max="18" width="13.42578125" style="1" customWidth="1"/>
    <col min="19" max="19" width="20" style="1" customWidth="1"/>
    <col min="20" max="20" width="9.140625" style="1" bestFit="1" customWidth="1"/>
    <col min="21" max="257" width="9.140625" style="1" customWidth="1"/>
  </cols>
  <sheetData>
    <row r="1" spans="1:18" ht="15.75" x14ac:dyDescent="0.25">
      <c r="A1" s="2"/>
      <c r="B1" s="3"/>
      <c r="C1" s="3"/>
      <c r="D1" s="3"/>
      <c r="E1" s="3"/>
      <c r="F1" s="3"/>
      <c r="G1" s="3"/>
      <c r="H1" s="4"/>
      <c r="I1" s="5"/>
      <c r="J1" s="6"/>
      <c r="L1" s="69" t="s">
        <v>333</v>
      </c>
      <c r="M1" s="69"/>
      <c r="N1" s="69"/>
      <c r="O1" s="69"/>
      <c r="P1" s="69"/>
      <c r="Q1" s="69"/>
    </row>
    <row r="2" spans="1:18" ht="15" customHeight="1" x14ac:dyDescent="0.25">
      <c r="A2" s="2"/>
      <c r="B2" s="3"/>
      <c r="C2" s="3"/>
      <c r="D2" s="3"/>
      <c r="E2" s="3"/>
      <c r="F2" s="3"/>
      <c r="G2" s="3"/>
      <c r="H2" s="4"/>
      <c r="I2" s="6"/>
      <c r="J2" s="6"/>
      <c r="L2" s="70"/>
      <c r="M2" s="70"/>
      <c r="N2" s="70"/>
      <c r="O2" s="70"/>
      <c r="P2" s="70"/>
      <c r="Q2" s="70"/>
    </row>
    <row r="3" spans="1:18" s="7" customFormat="1" ht="18.75" x14ac:dyDescent="0.25">
      <c r="A3" s="8"/>
      <c r="B3" s="8"/>
      <c r="C3" s="8"/>
      <c r="D3" s="8"/>
      <c r="E3" s="8"/>
      <c r="F3" s="8"/>
      <c r="G3" s="71" t="s">
        <v>0</v>
      </c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8" s="7" customFormat="1" ht="18.75" x14ac:dyDescent="0.25">
      <c r="A4" s="8"/>
      <c r="B4" s="8"/>
      <c r="C4" s="8"/>
      <c r="D4" s="8"/>
      <c r="E4" s="8"/>
      <c r="F4" s="8"/>
      <c r="G4" s="9"/>
      <c r="H4" s="72" t="s">
        <v>1</v>
      </c>
      <c r="I4" s="72"/>
      <c r="J4" s="72"/>
      <c r="K4" s="72"/>
      <c r="L4" s="72"/>
      <c r="M4" s="72"/>
      <c r="N4" s="72"/>
      <c r="O4" s="72"/>
      <c r="P4" s="72"/>
      <c r="Q4" s="72"/>
    </row>
    <row r="5" spans="1:18" s="7" customFormat="1" ht="15.75" x14ac:dyDescent="0.25">
      <c r="A5" s="8"/>
      <c r="B5" s="8"/>
      <c r="C5" s="8"/>
      <c r="D5" s="8"/>
      <c r="E5" s="8"/>
      <c r="F5" s="8"/>
      <c r="G5" s="8"/>
      <c r="H5" s="4"/>
      <c r="I5" s="4"/>
      <c r="J5" s="4"/>
    </row>
    <row r="6" spans="1:18" ht="15.75" x14ac:dyDescent="0.25">
      <c r="A6" s="10"/>
      <c r="B6" s="10"/>
      <c r="C6" s="10"/>
      <c r="D6" s="10"/>
      <c r="E6" s="10"/>
      <c r="F6" s="10"/>
      <c r="G6" s="10"/>
      <c r="H6" s="11"/>
      <c r="I6" s="11"/>
      <c r="J6" s="11"/>
      <c r="K6" s="6"/>
      <c r="P6" s="6"/>
      <c r="Q6" s="6" t="s">
        <v>2</v>
      </c>
    </row>
    <row r="7" spans="1:18" ht="31.5" customHeight="1" x14ac:dyDescent="0.2">
      <c r="A7" s="12"/>
      <c r="B7" s="13" t="s">
        <v>3</v>
      </c>
      <c r="C7" s="13" t="s">
        <v>4</v>
      </c>
      <c r="D7" s="13" t="s">
        <v>5</v>
      </c>
      <c r="E7" s="13" t="s">
        <v>6</v>
      </c>
      <c r="F7" s="14" t="s">
        <v>7</v>
      </c>
      <c r="G7" s="30" t="s">
        <v>8</v>
      </c>
      <c r="H7" s="30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4" t="s">
        <v>14</v>
      </c>
      <c r="N7" s="30" t="s">
        <v>15</v>
      </c>
      <c r="O7" s="34" t="s">
        <v>16</v>
      </c>
      <c r="P7" s="30" t="s">
        <v>17</v>
      </c>
      <c r="Q7" s="34" t="s">
        <v>18</v>
      </c>
    </row>
    <row r="8" spans="1:18" ht="14.25" customHeight="1" x14ac:dyDescent="0.2">
      <c r="A8" s="12"/>
      <c r="B8" s="13"/>
      <c r="C8" s="13"/>
      <c r="D8" s="13"/>
      <c r="E8" s="13"/>
      <c r="F8" s="13"/>
      <c r="G8" s="35">
        <v>1</v>
      </c>
      <c r="H8" s="35">
        <v>2</v>
      </c>
      <c r="I8" s="35">
        <v>3</v>
      </c>
      <c r="J8" s="35">
        <v>4</v>
      </c>
      <c r="K8" s="36">
        <v>5</v>
      </c>
      <c r="L8" s="37">
        <v>6</v>
      </c>
      <c r="M8" s="37">
        <v>7</v>
      </c>
      <c r="N8" s="37">
        <v>8</v>
      </c>
      <c r="O8" s="37">
        <v>9</v>
      </c>
      <c r="P8" s="37">
        <v>10</v>
      </c>
      <c r="Q8" s="37">
        <v>11</v>
      </c>
    </row>
    <row r="9" spans="1:18" x14ac:dyDescent="0.2">
      <c r="A9" s="12"/>
      <c r="B9" s="73" t="s">
        <v>19</v>
      </c>
      <c r="C9" s="73"/>
      <c r="D9" s="73"/>
      <c r="E9" s="73"/>
      <c r="F9" s="73"/>
      <c r="G9" s="38" t="s">
        <v>20</v>
      </c>
      <c r="H9" s="39" t="s">
        <v>21</v>
      </c>
      <c r="I9" s="40" t="s">
        <v>22</v>
      </c>
      <c r="J9" s="29">
        <f>J12+J27+J33+J47+J50+J75+J82+J87+J99+J43+J100</f>
        <v>1045793203.2700001</v>
      </c>
      <c r="K9" s="29">
        <f>K12+K27+K33+K47+K50+K75+K82+K87+K99+K43+K100</f>
        <v>1817930844.1800001</v>
      </c>
      <c r="L9" s="29">
        <f>L12+L27+L33+L47+L50+L75+L82+L87+L99+L43+L100</f>
        <v>1897524600</v>
      </c>
      <c r="M9" s="41">
        <f>L9/K9*100</f>
        <v>104.37826092641613</v>
      </c>
      <c r="N9" s="29">
        <f>N12+N27+N33+N47+N50+N75+N82+N87+N99+N43+N100</f>
        <v>1787194100</v>
      </c>
      <c r="O9" s="29">
        <f t="shared" ref="O9:O65" si="0">N9/L9*100</f>
        <v>94.185556276846157</v>
      </c>
      <c r="P9" s="29">
        <f>P12+P27+P33+P47+P50+P75+P82+P87+P99+P43+P100</f>
        <v>1940918400</v>
      </c>
      <c r="Q9" s="41">
        <f t="shared" ref="Q9:Q65" si="1">P9/N9*100</f>
        <v>108.60143282702197</v>
      </c>
    </row>
    <row r="10" spans="1:18" ht="13.5" x14ac:dyDescent="0.2">
      <c r="A10" s="12"/>
      <c r="B10" s="15"/>
      <c r="C10" s="15"/>
      <c r="D10" s="15"/>
      <c r="E10" s="15"/>
      <c r="F10" s="15"/>
      <c r="G10" s="38"/>
      <c r="H10" s="42" t="s">
        <v>23</v>
      </c>
      <c r="I10" s="40"/>
      <c r="J10" s="43">
        <f>J12+J27+J33+J43+J47</f>
        <v>926430212.12000012</v>
      </c>
      <c r="K10" s="43">
        <f>K12+K27+K33+K43+K47</f>
        <v>1697263184.3300002</v>
      </c>
      <c r="L10" s="43">
        <f>L12+L27+L33+L43+L47</f>
        <v>1816876100</v>
      </c>
      <c r="M10" s="41">
        <f t="shared" ref="M10:M68" si="2">L10/K10*100</f>
        <v>107.04739941184886</v>
      </c>
      <c r="N10" s="43">
        <f>N12+N27+N33+N43+N47</f>
        <v>1697857500</v>
      </c>
      <c r="O10" s="29">
        <f t="shared" si="0"/>
        <v>93.449272627891361</v>
      </c>
      <c r="P10" s="43">
        <f>P12+P27+P33+P43+P47</f>
        <v>1851576800</v>
      </c>
      <c r="Q10" s="41">
        <f t="shared" si="1"/>
        <v>109.0537221174333</v>
      </c>
      <c r="R10" s="16"/>
    </row>
    <row r="11" spans="1:18" ht="13.5" x14ac:dyDescent="0.2">
      <c r="A11" s="12"/>
      <c r="B11" s="15"/>
      <c r="C11" s="15"/>
      <c r="D11" s="15"/>
      <c r="E11" s="15"/>
      <c r="F11" s="15"/>
      <c r="G11" s="38"/>
      <c r="H11" s="42" t="s">
        <v>24</v>
      </c>
      <c r="I11" s="40"/>
      <c r="J11" s="43">
        <f>J50+J75+J82+J87+J99+J100</f>
        <v>119362991.15000001</v>
      </c>
      <c r="K11" s="43">
        <f>K50+K75+K82+K87+K99+K100</f>
        <v>120667659.85000001</v>
      </c>
      <c r="L11" s="43">
        <f>L50+L75+L82+L87+L99+L100</f>
        <v>80648500</v>
      </c>
      <c r="M11" s="41">
        <f t="shared" si="2"/>
        <v>66.835223373232594</v>
      </c>
      <c r="N11" s="43">
        <f>N50+N75+N82+N87+N99+N100</f>
        <v>89336600</v>
      </c>
      <c r="O11" s="29">
        <f t="shared" si="0"/>
        <v>110.77279800616256</v>
      </c>
      <c r="P11" s="43">
        <f>P50+P75+P82+P87+P99+P100</f>
        <v>89341600</v>
      </c>
      <c r="Q11" s="41">
        <f t="shared" si="1"/>
        <v>100.00559681026589</v>
      </c>
    </row>
    <row r="12" spans="1:18" x14ac:dyDescent="0.2">
      <c r="A12" s="12"/>
      <c r="B12" s="74" t="s">
        <v>25</v>
      </c>
      <c r="C12" s="74"/>
      <c r="D12" s="74"/>
      <c r="E12" s="74"/>
      <c r="F12" s="74"/>
      <c r="G12" s="38" t="s">
        <v>26</v>
      </c>
      <c r="H12" s="39" t="s">
        <v>27</v>
      </c>
      <c r="I12" s="40" t="s">
        <v>28</v>
      </c>
      <c r="J12" s="44">
        <f>J13</f>
        <v>825947055.49000013</v>
      </c>
      <c r="K12" s="29">
        <f>K13</f>
        <v>1593454877.48</v>
      </c>
      <c r="L12" s="44">
        <f>L13</f>
        <v>1685847300</v>
      </c>
      <c r="M12" s="41">
        <f t="shared" si="2"/>
        <v>105.79824529867552</v>
      </c>
      <c r="N12" s="44">
        <f>N13</f>
        <v>1551344100</v>
      </c>
      <c r="O12" s="29">
        <f t="shared" si="0"/>
        <v>92.021626157956305</v>
      </c>
      <c r="P12" s="44">
        <f>P13</f>
        <v>1701067900</v>
      </c>
      <c r="Q12" s="41">
        <f t="shared" si="1"/>
        <v>109.65123082622353</v>
      </c>
    </row>
    <row r="13" spans="1:18" x14ac:dyDescent="0.2">
      <c r="A13" s="12"/>
      <c r="B13" s="74" t="s">
        <v>29</v>
      </c>
      <c r="C13" s="74"/>
      <c r="D13" s="74"/>
      <c r="E13" s="74"/>
      <c r="F13" s="74"/>
      <c r="G13" s="38" t="s">
        <v>30</v>
      </c>
      <c r="H13" s="45" t="s">
        <v>31</v>
      </c>
      <c r="I13" s="23" t="s">
        <v>32</v>
      </c>
      <c r="J13" s="24">
        <f>J14+J15+J18+J19+J20+J22+J23+J21</f>
        <v>825947055.49000013</v>
      </c>
      <c r="K13" s="24">
        <f>K14+K15+K18+K19+K20+K22+K23+K16+K17+K21+K24+K25+K26</f>
        <v>1593454877.48</v>
      </c>
      <c r="L13" s="24">
        <f>L14+L15+L16+L18+L19+L20+L22+L23+L17+L21+L24+L25+L26</f>
        <v>1685847300</v>
      </c>
      <c r="M13" s="46">
        <f t="shared" si="2"/>
        <v>105.79824529867552</v>
      </c>
      <c r="N13" s="24">
        <f>N14+N15+N18+N19+N20+N22+N23+N16+N17+N21+N24+N25+N26</f>
        <v>1551344100</v>
      </c>
      <c r="O13" s="24">
        <f t="shared" si="0"/>
        <v>92.021626157956305</v>
      </c>
      <c r="P13" s="24">
        <f>P14+P15+P18+P19+P20+P22+P23+P16+P17+P21+P24+P25+P26</f>
        <v>1701067900</v>
      </c>
      <c r="Q13" s="46">
        <f t="shared" si="1"/>
        <v>109.65123082622353</v>
      </c>
    </row>
    <row r="14" spans="1:18" ht="194.25" customHeight="1" x14ac:dyDescent="0.2">
      <c r="A14" s="12"/>
      <c r="B14" s="17"/>
      <c r="C14" s="17"/>
      <c r="D14" s="17"/>
      <c r="E14" s="17"/>
      <c r="F14" s="17"/>
      <c r="G14" s="38" t="s">
        <v>33</v>
      </c>
      <c r="H14" s="45" t="s">
        <v>34</v>
      </c>
      <c r="I14" s="23" t="s">
        <v>35</v>
      </c>
      <c r="J14" s="47">
        <v>802771506.63</v>
      </c>
      <c r="K14" s="24">
        <v>782090517.85000002</v>
      </c>
      <c r="L14" s="47">
        <v>894980500</v>
      </c>
      <c r="M14" s="46">
        <f t="shared" si="2"/>
        <v>114.43438829310185</v>
      </c>
      <c r="N14" s="48">
        <v>823634500</v>
      </c>
      <c r="O14" s="24">
        <f t="shared" si="0"/>
        <v>92.028206201140691</v>
      </c>
      <c r="P14" s="48">
        <v>903054100</v>
      </c>
      <c r="Q14" s="46">
        <f t="shared" si="1"/>
        <v>109.64257810958622</v>
      </c>
    </row>
    <row r="15" spans="1:18" ht="142.5" customHeight="1" x14ac:dyDescent="0.2">
      <c r="A15" s="12"/>
      <c r="B15" s="17"/>
      <c r="C15" s="17"/>
      <c r="D15" s="17"/>
      <c r="E15" s="17"/>
      <c r="F15" s="17"/>
      <c r="G15" s="38" t="s">
        <v>36</v>
      </c>
      <c r="H15" s="45" t="s">
        <v>37</v>
      </c>
      <c r="I15" s="23" t="s">
        <v>38</v>
      </c>
      <c r="J15" s="47">
        <v>647787.48</v>
      </c>
      <c r="K15" s="24">
        <v>1717800</v>
      </c>
      <c r="L15" s="47">
        <v>1033000</v>
      </c>
      <c r="M15" s="46">
        <f t="shared" si="2"/>
        <v>60.135056467574813</v>
      </c>
      <c r="N15" s="47">
        <v>949400</v>
      </c>
      <c r="O15" s="24">
        <f t="shared" si="0"/>
        <v>91.907066795740562</v>
      </c>
      <c r="P15" s="47">
        <v>1042500</v>
      </c>
      <c r="Q15" s="46">
        <f t="shared" si="1"/>
        <v>109.80619338529598</v>
      </c>
      <c r="R15" s="16"/>
    </row>
    <row r="16" spans="1:18" ht="141.75" customHeight="1" x14ac:dyDescent="0.2">
      <c r="A16" s="12"/>
      <c r="B16" s="17"/>
      <c r="C16" s="17"/>
      <c r="D16" s="17"/>
      <c r="E16" s="17"/>
      <c r="F16" s="17"/>
      <c r="G16" s="38" t="s">
        <v>39</v>
      </c>
      <c r="H16" s="45" t="s">
        <v>40</v>
      </c>
      <c r="I16" s="23" t="s">
        <v>41</v>
      </c>
      <c r="J16" s="47">
        <v>0</v>
      </c>
      <c r="K16" s="24">
        <v>47550.9</v>
      </c>
      <c r="L16" s="47">
        <v>288800</v>
      </c>
      <c r="M16" s="46">
        <f t="shared" si="2"/>
        <v>607.34917740778826</v>
      </c>
      <c r="N16" s="47">
        <v>265400</v>
      </c>
      <c r="O16" s="24">
        <f t="shared" si="0"/>
        <v>91.897506925207765</v>
      </c>
      <c r="P16" s="47">
        <v>291400</v>
      </c>
      <c r="Q16" s="46">
        <f t="shared" si="1"/>
        <v>109.79653353428786</v>
      </c>
      <c r="R16" s="16"/>
    </row>
    <row r="17" spans="1:18" ht="141.75" customHeight="1" x14ac:dyDescent="0.2">
      <c r="A17" s="12"/>
      <c r="B17" s="17"/>
      <c r="C17" s="17"/>
      <c r="D17" s="17"/>
      <c r="E17" s="17"/>
      <c r="F17" s="17"/>
      <c r="G17" s="38" t="s">
        <v>42</v>
      </c>
      <c r="H17" s="45" t="s">
        <v>43</v>
      </c>
      <c r="I17" s="23" t="s">
        <v>44</v>
      </c>
      <c r="J17" s="47">
        <v>0</v>
      </c>
      <c r="K17" s="24">
        <v>0</v>
      </c>
      <c r="L17" s="47">
        <v>127200</v>
      </c>
      <c r="M17" s="46" t="s">
        <v>45</v>
      </c>
      <c r="N17" s="47">
        <v>116900</v>
      </c>
      <c r="O17" s="24">
        <f t="shared" si="0"/>
        <v>91.90251572327044</v>
      </c>
      <c r="P17" s="47">
        <v>128400</v>
      </c>
      <c r="Q17" s="46">
        <f t="shared" si="1"/>
        <v>109.83746792130025</v>
      </c>
      <c r="R17" s="16"/>
    </row>
    <row r="18" spans="1:18" ht="130.5" customHeight="1" x14ac:dyDescent="0.2">
      <c r="A18" s="12"/>
      <c r="B18" s="17"/>
      <c r="C18" s="17"/>
      <c r="D18" s="17"/>
      <c r="E18" s="17"/>
      <c r="F18" s="17"/>
      <c r="G18" s="38" t="s">
        <v>46</v>
      </c>
      <c r="H18" s="45" t="s">
        <v>47</v>
      </c>
      <c r="I18" s="23" t="s">
        <v>48</v>
      </c>
      <c r="J18" s="47">
        <v>3741559.84</v>
      </c>
      <c r="K18" s="24">
        <v>8428652.6799999997</v>
      </c>
      <c r="L18" s="47">
        <v>7307600</v>
      </c>
      <c r="M18" s="46">
        <f t="shared" si="2"/>
        <v>86.699503199839995</v>
      </c>
      <c r="N18" s="47">
        <v>6715800</v>
      </c>
      <c r="O18" s="24">
        <f t="shared" si="0"/>
        <v>91.901581914718918</v>
      </c>
      <c r="P18" s="47">
        <v>7374500</v>
      </c>
      <c r="Q18" s="46">
        <f t="shared" si="1"/>
        <v>109.80821346675005</v>
      </c>
    </row>
    <row r="19" spans="1:18" ht="81" customHeight="1" x14ac:dyDescent="0.2">
      <c r="A19" s="12"/>
      <c r="B19" s="74" t="s">
        <v>49</v>
      </c>
      <c r="C19" s="74"/>
      <c r="D19" s="74"/>
      <c r="E19" s="74"/>
      <c r="F19" s="74"/>
      <c r="G19" s="38" t="s">
        <v>50</v>
      </c>
      <c r="H19" s="45" t="s">
        <v>51</v>
      </c>
      <c r="I19" s="23" t="s">
        <v>52</v>
      </c>
      <c r="J19" s="47">
        <v>1497020.32</v>
      </c>
      <c r="K19" s="24">
        <v>3179500</v>
      </c>
      <c r="L19" s="47">
        <v>3765900</v>
      </c>
      <c r="M19" s="46">
        <f t="shared" si="2"/>
        <v>118.44315143890549</v>
      </c>
      <c r="N19" s="47">
        <v>3460900</v>
      </c>
      <c r="O19" s="24">
        <f t="shared" si="0"/>
        <v>91.901006399532648</v>
      </c>
      <c r="P19" s="47">
        <v>3800400</v>
      </c>
      <c r="Q19" s="46">
        <f t="shared" si="1"/>
        <v>109.80958710162096</v>
      </c>
    </row>
    <row r="20" spans="1:18" ht="409.5" x14ac:dyDescent="0.2">
      <c r="A20" s="12"/>
      <c r="B20" s="17"/>
      <c r="C20" s="17"/>
      <c r="D20" s="17"/>
      <c r="E20" s="17"/>
      <c r="F20" s="17"/>
      <c r="G20" s="38" t="s">
        <v>53</v>
      </c>
      <c r="H20" s="45" t="s">
        <v>54</v>
      </c>
      <c r="I20" s="23" t="s">
        <v>55</v>
      </c>
      <c r="J20" s="47">
        <v>15381078.74</v>
      </c>
      <c r="K20" s="24">
        <v>20611400</v>
      </c>
      <c r="L20" s="47">
        <v>13272600</v>
      </c>
      <c r="M20" s="46">
        <f t="shared" si="2"/>
        <v>64.394461317523309</v>
      </c>
      <c r="N20" s="47">
        <v>12197700</v>
      </c>
      <c r="O20" s="24">
        <f t="shared" si="0"/>
        <v>91.9013606979793</v>
      </c>
      <c r="P20" s="47">
        <v>13394200</v>
      </c>
      <c r="Q20" s="46">
        <f t="shared" si="1"/>
        <v>109.80922632955392</v>
      </c>
    </row>
    <row r="21" spans="1:18" ht="133.5" customHeight="1" x14ac:dyDescent="0.2">
      <c r="A21" s="12"/>
      <c r="B21" s="17"/>
      <c r="C21" s="17"/>
      <c r="D21" s="17"/>
      <c r="E21" s="17"/>
      <c r="F21" s="17"/>
      <c r="G21" s="38" t="s">
        <v>56</v>
      </c>
      <c r="H21" s="45" t="s">
        <v>57</v>
      </c>
      <c r="I21" s="23" t="s">
        <v>58</v>
      </c>
      <c r="J21" s="47">
        <v>0</v>
      </c>
      <c r="K21" s="24">
        <v>0</v>
      </c>
      <c r="L21" s="47">
        <v>0</v>
      </c>
      <c r="M21" s="46" t="s">
        <v>45</v>
      </c>
      <c r="N21" s="47">
        <v>0</v>
      </c>
      <c r="O21" s="24" t="s">
        <v>45</v>
      </c>
      <c r="P21" s="47">
        <v>0</v>
      </c>
      <c r="Q21" s="46" t="s">
        <v>45</v>
      </c>
    </row>
    <row r="22" spans="1:18" ht="91.5" customHeight="1" x14ac:dyDescent="0.2">
      <c r="A22" s="12"/>
      <c r="B22" s="17"/>
      <c r="C22" s="17"/>
      <c r="D22" s="17"/>
      <c r="E22" s="17"/>
      <c r="F22" s="17"/>
      <c r="G22" s="38" t="s">
        <v>59</v>
      </c>
      <c r="H22" s="45" t="s">
        <v>60</v>
      </c>
      <c r="I22" s="23" t="s">
        <v>61</v>
      </c>
      <c r="J22" s="47">
        <v>1359610.98</v>
      </c>
      <c r="K22" s="24">
        <v>2174300</v>
      </c>
      <c r="L22" s="47">
        <v>1426500</v>
      </c>
      <c r="M22" s="46">
        <f t="shared" si="2"/>
        <v>65.607321896702388</v>
      </c>
      <c r="N22" s="47">
        <v>1310900</v>
      </c>
      <c r="O22" s="24">
        <f t="shared" si="0"/>
        <v>91.896249561864707</v>
      </c>
      <c r="P22" s="47">
        <v>1439600</v>
      </c>
      <c r="Q22" s="46">
        <f t="shared" si="1"/>
        <v>109.81768250820048</v>
      </c>
    </row>
    <row r="23" spans="1:18" ht="92.25" customHeight="1" x14ac:dyDescent="0.2">
      <c r="A23" s="12"/>
      <c r="B23" s="17"/>
      <c r="C23" s="17"/>
      <c r="D23" s="17"/>
      <c r="E23" s="17"/>
      <c r="F23" s="17"/>
      <c r="G23" s="38" t="s">
        <v>62</v>
      </c>
      <c r="H23" s="45" t="s">
        <v>63</v>
      </c>
      <c r="I23" s="23" t="s">
        <v>64</v>
      </c>
      <c r="J23" s="47">
        <v>548491.5</v>
      </c>
      <c r="K23" s="24">
        <v>199407</v>
      </c>
      <c r="L23" s="47">
        <v>610900</v>
      </c>
      <c r="M23" s="46">
        <f t="shared" si="2"/>
        <v>306.35835251520757</v>
      </c>
      <c r="N23" s="47">
        <v>561500</v>
      </c>
      <c r="O23" s="24">
        <f t="shared" si="0"/>
        <v>91.913570142412837</v>
      </c>
      <c r="P23" s="47">
        <v>616500</v>
      </c>
      <c r="Q23" s="46">
        <f t="shared" si="1"/>
        <v>109.79519145146928</v>
      </c>
    </row>
    <row r="24" spans="1:18" ht="273" customHeight="1" x14ac:dyDescent="0.2">
      <c r="A24" s="12"/>
      <c r="B24" s="17"/>
      <c r="C24" s="17"/>
      <c r="D24" s="17"/>
      <c r="E24" s="17"/>
      <c r="F24" s="17"/>
      <c r="G24" s="38" t="s">
        <v>65</v>
      </c>
      <c r="H24" s="45" t="s">
        <v>66</v>
      </c>
      <c r="I24" s="23" t="s">
        <v>67</v>
      </c>
      <c r="J24" s="47">
        <v>0</v>
      </c>
      <c r="K24" s="24">
        <v>694510.91</v>
      </c>
      <c r="L24" s="47">
        <v>3065100</v>
      </c>
      <c r="M24" s="46">
        <f t="shared" si="2"/>
        <v>441.33215992244095</v>
      </c>
      <c r="N24" s="47">
        <v>2816900</v>
      </c>
      <c r="O24" s="24">
        <f t="shared" si="0"/>
        <v>91.902384914032169</v>
      </c>
      <c r="P24" s="47">
        <v>3093200</v>
      </c>
      <c r="Q24" s="46">
        <f t="shared" si="1"/>
        <v>109.80865490432745</v>
      </c>
    </row>
    <row r="25" spans="1:18" ht="51.75" customHeight="1" x14ac:dyDescent="0.2">
      <c r="A25" s="12"/>
      <c r="B25" s="17"/>
      <c r="C25" s="17"/>
      <c r="D25" s="17"/>
      <c r="E25" s="17"/>
      <c r="F25" s="17"/>
      <c r="G25" s="38" t="s">
        <v>68</v>
      </c>
      <c r="H25" s="45" t="s">
        <v>69</v>
      </c>
      <c r="I25" s="23" t="s">
        <v>70</v>
      </c>
      <c r="J25" s="47">
        <v>0</v>
      </c>
      <c r="K25" s="24">
        <v>774299897</v>
      </c>
      <c r="L25" s="47">
        <v>759952800</v>
      </c>
      <c r="M25" s="46">
        <f t="shared" si="2"/>
        <v>98.147087833075091</v>
      </c>
      <c r="N25" s="47">
        <v>699299100</v>
      </c>
      <c r="O25" s="24">
        <f t="shared" si="0"/>
        <v>92.01875432263688</v>
      </c>
      <c r="P25" s="47">
        <v>766816500</v>
      </c>
      <c r="Q25" s="46">
        <f t="shared" si="1"/>
        <v>109.6550102810085</v>
      </c>
    </row>
    <row r="26" spans="1:18" ht="56.25" customHeight="1" x14ac:dyDescent="0.2">
      <c r="A26" s="12"/>
      <c r="B26" s="17"/>
      <c r="C26" s="17"/>
      <c r="D26" s="17"/>
      <c r="E26" s="17"/>
      <c r="F26" s="17"/>
      <c r="G26" s="38" t="s">
        <v>71</v>
      </c>
      <c r="H26" s="45" t="s">
        <v>72</v>
      </c>
      <c r="I26" s="23" t="s">
        <v>73</v>
      </c>
      <c r="J26" s="47">
        <v>0</v>
      </c>
      <c r="K26" s="24">
        <v>11341.14</v>
      </c>
      <c r="L26" s="47">
        <v>16400</v>
      </c>
      <c r="M26" s="46">
        <f t="shared" si="2"/>
        <v>144.6062741488069</v>
      </c>
      <c r="N26" s="47">
        <v>15100</v>
      </c>
      <c r="O26" s="24">
        <f t="shared" si="0"/>
        <v>92.073170731707322</v>
      </c>
      <c r="P26" s="47">
        <v>16600</v>
      </c>
      <c r="Q26" s="46">
        <f t="shared" si="1"/>
        <v>109.93377483443709</v>
      </c>
    </row>
    <row r="27" spans="1:18" ht="39.75" customHeight="1" x14ac:dyDescent="0.2">
      <c r="A27" s="12"/>
      <c r="B27" s="17"/>
      <c r="C27" s="17"/>
      <c r="D27" s="17"/>
      <c r="E27" s="17"/>
      <c r="F27" s="17"/>
      <c r="G27" s="30" t="s">
        <v>74</v>
      </c>
      <c r="H27" s="39" t="s">
        <v>75</v>
      </c>
      <c r="I27" s="40" t="s">
        <v>76</v>
      </c>
      <c r="J27" s="29">
        <f>J28</f>
        <v>13518655.319999998</v>
      </c>
      <c r="K27" s="29">
        <f>K28</f>
        <v>13084700</v>
      </c>
      <c r="L27" s="29">
        <f>L28</f>
        <v>14779300</v>
      </c>
      <c r="M27" s="41">
        <f t="shared" si="2"/>
        <v>112.95100384418444</v>
      </c>
      <c r="N27" s="29">
        <f>N28</f>
        <v>20275700</v>
      </c>
      <c r="O27" s="29">
        <f t="shared" si="0"/>
        <v>137.18985337600563</v>
      </c>
      <c r="P27" s="29">
        <f>P28</f>
        <v>21149500</v>
      </c>
      <c r="Q27" s="41">
        <f t="shared" si="1"/>
        <v>104.30959227055045</v>
      </c>
    </row>
    <row r="28" spans="1:18" s="1" customFormat="1" ht="29.25" customHeight="1" x14ac:dyDescent="0.2">
      <c r="A28" s="12"/>
      <c r="B28" s="18"/>
      <c r="C28" s="18"/>
      <c r="D28" s="18"/>
      <c r="E28" s="18"/>
      <c r="F28" s="18"/>
      <c r="G28" s="38" t="s">
        <v>77</v>
      </c>
      <c r="H28" s="45" t="s">
        <v>78</v>
      </c>
      <c r="I28" s="23" t="s">
        <v>79</v>
      </c>
      <c r="J28" s="24">
        <f>J29+J30+J31+J32</f>
        <v>13518655.319999998</v>
      </c>
      <c r="K28" s="24">
        <f>K29+K30+K31+K32</f>
        <v>13084700</v>
      </c>
      <c r="L28" s="24">
        <f>L29+L30+L31+L32</f>
        <v>14779300</v>
      </c>
      <c r="M28" s="46">
        <f t="shared" si="2"/>
        <v>112.95100384418444</v>
      </c>
      <c r="N28" s="24">
        <f>N29+N30+N31+N32</f>
        <v>20275700</v>
      </c>
      <c r="O28" s="24">
        <f t="shared" si="0"/>
        <v>137.18985337600563</v>
      </c>
      <c r="P28" s="24">
        <f>P29+P30+P31+P32</f>
        <v>21149500</v>
      </c>
      <c r="Q28" s="46">
        <f t="shared" si="1"/>
        <v>104.30959227055045</v>
      </c>
    </row>
    <row r="29" spans="1:18" s="1" customFormat="1" ht="93.75" customHeight="1" x14ac:dyDescent="0.2">
      <c r="A29" s="12"/>
      <c r="B29" s="18"/>
      <c r="C29" s="18"/>
      <c r="D29" s="18"/>
      <c r="E29" s="18"/>
      <c r="F29" s="18"/>
      <c r="G29" s="38" t="s">
        <v>80</v>
      </c>
      <c r="H29" s="45" t="s">
        <v>81</v>
      </c>
      <c r="I29" s="23" t="s">
        <v>82</v>
      </c>
      <c r="J29" s="47">
        <v>6984220.3899999997</v>
      </c>
      <c r="K29" s="24">
        <v>6795400</v>
      </c>
      <c r="L29" s="47">
        <v>7655220</v>
      </c>
      <c r="M29" s="46">
        <f t="shared" si="2"/>
        <v>112.65297112752744</v>
      </c>
      <c r="N29" s="49">
        <v>10522870</v>
      </c>
      <c r="O29" s="24">
        <f t="shared" si="0"/>
        <v>137.46005993296077</v>
      </c>
      <c r="P29" s="49">
        <v>10959670</v>
      </c>
      <c r="Q29" s="46">
        <f t="shared" si="1"/>
        <v>104.15095881636853</v>
      </c>
    </row>
    <row r="30" spans="1:18" s="1" customFormat="1" ht="105.75" customHeight="1" x14ac:dyDescent="0.2">
      <c r="A30" s="12"/>
      <c r="B30" s="18"/>
      <c r="C30" s="18"/>
      <c r="D30" s="18"/>
      <c r="E30" s="18"/>
      <c r="F30" s="18"/>
      <c r="G30" s="38" t="s">
        <v>83</v>
      </c>
      <c r="H30" s="45" t="s">
        <v>84</v>
      </c>
      <c r="I30" s="23" t="s">
        <v>85</v>
      </c>
      <c r="J30" s="47">
        <v>40353.879999999997</v>
      </c>
      <c r="K30" s="24">
        <v>39100</v>
      </c>
      <c r="L30" s="19">
        <v>36330</v>
      </c>
      <c r="M30" s="46">
        <f t="shared" si="2"/>
        <v>92.915601023017899</v>
      </c>
      <c r="N30" s="19">
        <v>49480</v>
      </c>
      <c r="O30" s="24">
        <f t="shared" si="0"/>
        <v>136.19598128268649</v>
      </c>
      <c r="P30" s="19">
        <v>51460</v>
      </c>
      <c r="Q30" s="46">
        <f t="shared" si="1"/>
        <v>104.00161681487469</v>
      </c>
    </row>
    <row r="31" spans="1:18" s="1" customFormat="1" ht="105" customHeight="1" x14ac:dyDescent="0.2">
      <c r="A31" s="12"/>
      <c r="B31" s="18"/>
      <c r="C31" s="18"/>
      <c r="D31" s="18"/>
      <c r="E31" s="18"/>
      <c r="F31" s="18"/>
      <c r="G31" s="38" t="s">
        <v>86</v>
      </c>
      <c r="H31" s="45" t="s">
        <v>87</v>
      </c>
      <c r="I31" s="23" t="s">
        <v>88</v>
      </c>
      <c r="J31" s="47">
        <v>7254304.3099999996</v>
      </c>
      <c r="K31" s="24">
        <v>7106100</v>
      </c>
      <c r="L31" s="19">
        <v>7653190</v>
      </c>
      <c r="M31" s="46">
        <f t="shared" si="2"/>
        <v>107.6988784283925</v>
      </c>
      <c r="N31" s="19">
        <v>10445520</v>
      </c>
      <c r="O31" s="24">
        <f t="shared" si="0"/>
        <v>136.48583139841034</v>
      </c>
      <c r="P31" s="19">
        <v>10880570</v>
      </c>
      <c r="Q31" s="46">
        <f t="shared" si="1"/>
        <v>104.16494343986705</v>
      </c>
    </row>
    <row r="32" spans="1:18" s="1" customFormat="1" ht="103.5" customHeight="1" x14ac:dyDescent="0.2">
      <c r="A32" s="12"/>
      <c r="B32" s="18"/>
      <c r="C32" s="18"/>
      <c r="D32" s="18"/>
      <c r="E32" s="18"/>
      <c r="F32" s="18"/>
      <c r="G32" s="38" t="s">
        <v>89</v>
      </c>
      <c r="H32" s="45" t="s">
        <v>90</v>
      </c>
      <c r="I32" s="23" t="s">
        <v>91</v>
      </c>
      <c r="J32" s="47">
        <v>-760223.26</v>
      </c>
      <c r="K32" s="24">
        <v>-855900</v>
      </c>
      <c r="L32" s="24">
        <v>-565440</v>
      </c>
      <c r="M32" s="46">
        <f t="shared" si="2"/>
        <v>66.063792499123736</v>
      </c>
      <c r="N32" s="46">
        <v>-742170</v>
      </c>
      <c r="O32" s="24">
        <f t="shared" si="0"/>
        <v>131.25530560271648</v>
      </c>
      <c r="P32" s="46">
        <v>-742200</v>
      </c>
      <c r="Q32" s="46">
        <f t="shared" si="1"/>
        <v>100.00404220057399</v>
      </c>
    </row>
    <row r="33" spans="1:17" x14ac:dyDescent="0.2">
      <c r="A33" s="12"/>
      <c r="B33" s="17"/>
      <c r="C33" s="17"/>
      <c r="D33" s="17"/>
      <c r="E33" s="17"/>
      <c r="F33" s="17"/>
      <c r="G33" s="30" t="s">
        <v>92</v>
      </c>
      <c r="H33" s="39" t="s">
        <v>93</v>
      </c>
      <c r="I33" s="40" t="s">
        <v>94</v>
      </c>
      <c r="J33" s="29">
        <f>J34+J37+J39+J41</f>
        <v>72211392.819999993</v>
      </c>
      <c r="K33" s="29">
        <f>K34+K37+K39+K41</f>
        <v>74964875.610000014</v>
      </c>
      <c r="L33" s="29">
        <f>L34+L37+L39+L41</f>
        <v>95781600</v>
      </c>
      <c r="M33" s="41">
        <f t="shared" si="2"/>
        <v>127.76863727260439</v>
      </c>
      <c r="N33" s="29">
        <f>N34+N37+N39+N41</f>
        <v>103857500</v>
      </c>
      <c r="O33" s="29">
        <f t="shared" si="0"/>
        <v>108.43157767253835</v>
      </c>
      <c r="P33" s="29">
        <f>P34+P37+P39+P41</f>
        <v>106765300</v>
      </c>
      <c r="Q33" s="41">
        <f t="shared" si="1"/>
        <v>102.79979779987001</v>
      </c>
    </row>
    <row r="34" spans="1:17" ht="25.5" x14ac:dyDescent="0.2">
      <c r="A34" s="12"/>
      <c r="B34" s="17"/>
      <c r="C34" s="17"/>
      <c r="D34" s="17"/>
      <c r="E34" s="17"/>
      <c r="F34" s="17"/>
      <c r="G34" s="38" t="s">
        <v>95</v>
      </c>
      <c r="H34" s="45" t="s">
        <v>96</v>
      </c>
      <c r="I34" s="23" t="s">
        <v>97</v>
      </c>
      <c r="J34" s="24">
        <f>J35+J36</f>
        <v>67670294.140000001</v>
      </c>
      <c r="K34" s="24">
        <f>K35+K36</f>
        <v>69332766.930000007</v>
      </c>
      <c r="L34" s="24">
        <f>L35+L36</f>
        <v>91000000</v>
      </c>
      <c r="M34" s="46">
        <f t="shared" si="2"/>
        <v>131.25107222660785</v>
      </c>
      <c r="N34" s="24">
        <f>N35+N36</f>
        <v>99000000</v>
      </c>
      <c r="O34" s="24">
        <f t="shared" si="0"/>
        <v>108.79120879120879</v>
      </c>
      <c r="P34" s="24">
        <f>P35+P36</f>
        <v>101700000</v>
      </c>
      <c r="Q34" s="46">
        <f t="shared" si="1"/>
        <v>102.72727272727273</v>
      </c>
    </row>
    <row r="35" spans="1:17" ht="27.75" customHeight="1" x14ac:dyDescent="0.2">
      <c r="A35" s="12"/>
      <c r="B35" s="17"/>
      <c r="C35" s="17"/>
      <c r="D35" s="17"/>
      <c r="E35" s="17"/>
      <c r="F35" s="17"/>
      <c r="G35" s="38" t="s">
        <v>98</v>
      </c>
      <c r="H35" s="45" t="s">
        <v>99</v>
      </c>
      <c r="I35" s="23" t="s">
        <v>100</v>
      </c>
      <c r="J35" s="24">
        <v>46154309.640000001</v>
      </c>
      <c r="K35" s="24">
        <v>46155800</v>
      </c>
      <c r="L35" s="19">
        <v>64428000</v>
      </c>
      <c r="M35" s="46">
        <f t="shared" si="2"/>
        <v>139.58809077082404</v>
      </c>
      <c r="N35" s="19">
        <v>70107000</v>
      </c>
      <c r="O35" s="24">
        <f t="shared" si="0"/>
        <v>108.81449059415161</v>
      </c>
      <c r="P35" s="19">
        <v>72020000</v>
      </c>
      <c r="Q35" s="46">
        <f t="shared" si="1"/>
        <v>102.72868615116893</v>
      </c>
    </row>
    <row r="36" spans="1:17" ht="55.5" customHeight="1" x14ac:dyDescent="0.2">
      <c r="A36" s="12"/>
      <c r="B36" s="17"/>
      <c r="C36" s="17"/>
      <c r="D36" s="17"/>
      <c r="E36" s="17"/>
      <c r="F36" s="17"/>
      <c r="G36" s="38" t="s">
        <v>101</v>
      </c>
      <c r="H36" s="45" t="s">
        <v>102</v>
      </c>
      <c r="I36" s="23" t="s">
        <v>103</v>
      </c>
      <c r="J36" s="47">
        <v>21515984.5</v>
      </c>
      <c r="K36" s="24">
        <v>23176966.93</v>
      </c>
      <c r="L36" s="19">
        <v>26572000</v>
      </c>
      <c r="M36" s="46">
        <f t="shared" si="2"/>
        <v>114.64830614054813</v>
      </c>
      <c r="N36" s="19">
        <v>28893000</v>
      </c>
      <c r="O36" s="24">
        <f t="shared" si="0"/>
        <v>108.73475839229263</v>
      </c>
      <c r="P36" s="19">
        <v>29680000</v>
      </c>
      <c r="Q36" s="46">
        <f t="shared" si="1"/>
        <v>102.72384314539853</v>
      </c>
    </row>
    <row r="37" spans="1:17" ht="25.5" x14ac:dyDescent="0.2">
      <c r="A37" s="12"/>
      <c r="B37" s="17"/>
      <c r="C37" s="17"/>
      <c r="D37" s="17"/>
      <c r="E37" s="17"/>
      <c r="F37" s="17"/>
      <c r="G37" s="38" t="s">
        <v>104</v>
      </c>
      <c r="H37" s="45" t="s">
        <v>105</v>
      </c>
      <c r="I37" s="23" t="s">
        <v>106</v>
      </c>
      <c r="J37" s="47">
        <f>J38</f>
        <v>1044809.8</v>
      </c>
      <c r="K37" s="24">
        <f>K38</f>
        <v>213816.68</v>
      </c>
      <c r="L37" s="24">
        <f>L38</f>
        <v>50000</v>
      </c>
      <c r="M37" s="46">
        <f t="shared" si="2"/>
        <v>23.384517989896768</v>
      </c>
      <c r="N37" s="49">
        <f>N38</f>
        <v>50000</v>
      </c>
      <c r="O37" s="24">
        <f t="shared" si="0"/>
        <v>100</v>
      </c>
      <c r="P37" s="49">
        <f>P38</f>
        <v>0</v>
      </c>
      <c r="Q37" s="46">
        <f t="shared" si="1"/>
        <v>0</v>
      </c>
    </row>
    <row r="38" spans="1:17" ht="25.5" x14ac:dyDescent="0.2">
      <c r="A38" s="12"/>
      <c r="B38" s="17"/>
      <c r="C38" s="17"/>
      <c r="D38" s="17"/>
      <c r="E38" s="17"/>
      <c r="F38" s="17"/>
      <c r="G38" s="38" t="s">
        <v>107</v>
      </c>
      <c r="H38" s="45" t="s">
        <v>108</v>
      </c>
      <c r="I38" s="23" t="s">
        <v>109</v>
      </c>
      <c r="J38" s="47">
        <v>1044809.8</v>
      </c>
      <c r="K38" s="24">
        <v>213816.68</v>
      </c>
      <c r="L38" s="47">
        <v>50000</v>
      </c>
      <c r="M38" s="46">
        <f t="shared" si="2"/>
        <v>23.384517989896768</v>
      </c>
      <c r="N38" s="46">
        <v>50000</v>
      </c>
      <c r="O38" s="24">
        <f t="shared" si="0"/>
        <v>100</v>
      </c>
      <c r="P38" s="49">
        <v>0</v>
      </c>
      <c r="Q38" s="46">
        <f t="shared" si="1"/>
        <v>0</v>
      </c>
    </row>
    <row r="39" spans="1:17" x14ac:dyDescent="0.2">
      <c r="A39" s="12"/>
      <c r="B39" s="17"/>
      <c r="C39" s="17"/>
      <c r="D39" s="17"/>
      <c r="E39" s="17"/>
      <c r="F39" s="17"/>
      <c r="G39" s="38" t="s">
        <v>110</v>
      </c>
      <c r="H39" s="45" t="s">
        <v>111</v>
      </c>
      <c r="I39" s="23" t="s">
        <v>112</v>
      </c>
      <c r="J39" s="47">
        <f>J40</f>
        <v>18878.55</v>
      </c>
      <c r="K39" s="47">
        <f>K40</f>
        <v>65292</v>
      </c>
      <c r="L39" s="47">
        <f>L40</f>
        <v>65300</v>
      </c>
      <c r="M39" s="46">
        <f t="shared" si="2"/>
        <v>100.01225264963549</v>
      </c>
      <c r="N39" s="46">
        <f>N40</f>
        <v>65300</v>
      </c>
      <c r="O39" s="24">
        <f t="shared" si="0"/>
        <v>100</v>
      </c>
      <c r="P39" s="49">
        <f>P40</f>
        <v>65300</v>
      </c>
      <c r="Q39" s="46">
        <f t="shared" si="1"/>
        <v>100</v>
      </c>
    </row>
    <row r="40" spans="1:17" x14ac:dyDescent="0.2">
      <c r="A40" s="12"/>
      <c r="B40" s="17"/>
      <c r="C40" s="17"/>
      <c r="D40" s="17"/>
      <c r="E40" s="17"/>
      <c r="F40" s="17"/>
      <c r="G40" s="38" t="s">
        <v>113</v>
      </c>
      <c r="H40" s="45" t="s">
        <v>111</v>
      </c>
      <c r="I40" s="23" t="s">
        <v>114</v>
      </c>
      <c r="J40" s="47">
        <v>18878.55</v>
      </c>
      <c r="K40" s="24">
        <v>65292</v>
      </c>
      <c r="L40" s="47">
        <v>65300</v>
      </c>
      <c r="M40" s="46">
        <f t="shared" si="2"/>
        <v>100.01225264963549</v>
      </c>
      <c r="N40" s="49">
        <v>65300</v>
      </c>
      <c r="O40" s="24">
        <f t="shared" si="0"/>
        <v>100</v>
      </c>
      <c r="P40" s="49">
        <v>65300</v>
      </c>
      <c r="Q40" s="46">
        <f t="shared" si="1"/>
        <v>100</v>
      </c>
    </row>
    <row r="41" spans="1:17" ht="25.5" x14ac:dyDescent="0.2">
      <c r="A41" s="12"/>
      <c r="B41" s="17"/>
      <c r="C41" s="17"/>
      <c r="D41" s="17"/>
      <c r="E41" s="17"/>
      <c r="F41" s="17"/>
      <c r="G41" s="38" t="s">
        <v>115</v>
      </c>
      <c r="H41" s="45" t="s">
        <v>116</v>
      </c>
      <c r="I41" s="50" t="s">
        <v>117</v>
      </c>
      <c r="J41" s="47">
        <f>J42</f>
        <v>3477410.33</v>
      </c>
      <c r="K41" s="24">
        <f>K42</f>
        <v>5353000</v>
      </c>
      <c r="L41" s="47">
        <f>L42</f>
        <v>4666300</v>
      </c>
      <c r="M41" s="46">
        <f t="shared" si="2"/>
        <v>87.171679432094152</v>
      </c>
      <c r="N41" s="47">
        <f>N42</f>
        <v>4742200</v>
      </c>
      <c r="O41" s="24">
        <f t="shared" si="0"/>
        <v>101.62655637228639</v>
      </c>
      <c r="P41" s="47">
        <f>P42</f>
        <v>5000000</v>
      </c>
      <c r="Q41" s="46">
        <f t="shared" si="1"/>
        <v>105.43629539032517</v>
      </c>
    </row>
    <row r="42" spans="1:17" ht="39" customHeight="1" x14ac:dyDescent="0.2">
      <c r="A42" s="12"/>
      <c r="B42" s="17"/>
      <c r="C42" s="17"/>
      <c r="D42" s="17"/>
      <c r="E42" s="17"/>
      <c r="F42" s="17"/>
      <c r="G42" s="38" t="s">
        <v>118</v>
      </c>
      <c r="H42" s="45" t="s">
        <v>119</v>
      </c>
      <c r="I42" s="50" t="s">
        <v>120</v>
      </c>
      <c r="J42" s="47">
        <v>3477410.33</v>
      </c>
      <c r="K42" s="24">
        <v>5353000</v>
      </c>
      <c r="L42" s="47">
        <v>4666300</v>
      </c>
      <c r="M42" s="46">
        <f t="shared" si="2"/>
        <v>87.171679432094152</v>
      </c>
      <c r="N42" s="47">
        <v>4742200</v>
      </c>
      <c r="O42" s="24">
        <f t="shared" si="0"/>
        <v>101.62655637228639</v>
      </c>
      <c r="P42" s="47">
        <v>5000000</v>
      </c>
      <c r="Q42" s="46">
        <f t="shared" si="1"/>
        <v>105.43629539032517</v>
      </c>
    </row>
    <row r="43" spans="1:17" x14ac:dyDescent="0.2">
      <c r="A43" s="12"/>
      <c r="B43" s="17"/>
      <c r="C43" s="17"/>
      <c r="D43" s="17"/>
      <c r="E43" s="17"/>
      <c r="F43" s="17"/>
      <c r="G43" s="40" t="s">
        <v>121</v>
      </c>
      <c r="H43" s="39" t="s">
        <v>122</v>
      </c>
      <c r="I43" s="40" t="s">
        <v>123</v>
      </c>
      <c r="J43" s="51">
        <f>J46+J44+J45</f>
        <v>7297785.1099999994</v>
      </c>
      <c r="K43" s="51">
        <f>K46+K44+K45</f>
        <v>7052800</v>
      </c>
      <c r="L43" s="51">
        <f>L46+L44+L45</f>
        <v>7335000</v>
      </c>
      <c r="M43" s="41">
        <f t="shared" si="2"/>
        <v>104.00124773139746</v>
      </c>
      <c r="N43" s="51">
        <f>N46+N44+N45</f>
        <v>9116000</v>
      </c>
      <c r="O43" s="29">
        <f t="shared" si="0"/>
        <v>124.28084526244037</v>
      </c>
      <c r="P43" s="51">
        <f>P46+P44+P45</f>
        <v>9197200</v>
      </c>
      <c r="Q43" s="41">
        <f t="shared" si="1"/>
        <v>100.89074155331286</v>
      </c>
    </row>
    <row r="44" spans="1:17" x14ac:dyDescent="0.2">
      <c r="A44" s="12"/>
      <c r="B44" s="17"/>
      <c r="C44" s="17"/>
      <c r="D44" s="17"/>
      <c r="E44" s="17"/>
      <c r="F44" s="17"/>
      <c r="G44" s="23" t="s">
        <v>124</v>
      </c>
      <c r="H44" s="45" t="s">
        <v>125</v>
      </c>
      <c r="I44" s="23" t="s">
        <v>126</v>
      </c>
      <c r="J44" s="52">
        <v>33943.51</v>
      </c>
      <c r="K44" s="52">
        <v>0</v>
      </c>
      <c r="L44" s="52">
        <v>30000</v>
      </c>
      <c r="M44" s="46" t="s">
        <v>45</v>
      </c>
      <c r="N44" s="52">
        <v>30000</v>
      </c>
      <c r="O44" s="24">
        <f t="shared" si="0"/>
        <v>100</v>
      </c>
      <c r="P44" s="52">
        <v>30000</v>
      </c>
      <c r="Q44" s="46">
        <f t="shared" si="1"/>
        <v>100</v>
      </c>
    </row>
    <row r="45" spans="1:17" x14ac:dyDescent="0.2">
      <c r="A45" s="12"/>
      <c r="B45" s="17"/>
      <c r="C45" s="17"/>
      <c r="D45" s="17"/>
      <c r="E45" s="17"/>
      <c r="F45" s="17"/>
      <c r="G45" s="23" t="s">
        <v>127</v>
      </c>
      <c r="H45" s="45" t="s">
        <v>128</v>
      </c>
      <c r="I45" s="23" t="s">
        <v>129</v>
      </c>
      <c r="J45" s="52">
        <v>7263841.5999999996</v>
      </c>
      <c r="K45" s="52">
        <v>7052800</v>
      </c>
      <c r="L45" s="52">
        <v>7305000</v>
      </c>
      <c r="M45" s="46">
        <f t="shared" si="2"/>
        <v>103.57588475499094</v>
      </c>
      <c r="N45" s="52">
        <v>9086000</v>
      </c>
      <c r="O45" s="24">
        <f t="shared" si="0"/>
        <v>124.38056125941137</v>
      </c>
      <c r="P45" s="52">
        <v>9167200</v>
      </c>
      <c r="Q45" s="46">
        <f t="shared" si="1"/>
        <v>100.89368258859783</v>
      </c>
    </row>
    <row r="46" spans="1:17" x14ac:dyDescent="0.2">
      <c r="A46" s="12"/>
      <c r="B46" s="17"/>
      <c r="C46" s="17"/>
      <c r="D46" s="17"/>
      <c r="E46" s="17"/>
      <c r="F46" s="17"/>
      <c r="G46" s="23" t="s">
        <v>130</v>
      </c>
      <c r="H46" s="45" t="s">
        <v>131</v>
      </c>
      <c r="I46" s="23" t="s">
        <v>132</v>
      </c>
      <c r="J46" s="47">
        <v>0</v>
      </c>
      <c r="K46" s="24">
        <v>0</v>
      </c>
      <c r="L46" s="47">
        <v>0</v>
      </c>
      <c r="M46" s="46" t="s">
        <v>45</v>
      </c>
      <c r="N46" s="46">
        <v>0</v>
      </c>
      <c r="O46" s="24" t="s">
        <v>45</v>
      </c>
      <c r="P46" s="49">
        <v>0</v>
      </c>
      <c r="Q46" s="46" t="s">
        <v>45</v>
      </c>
    </row>
    <row r="47" spans="1:17" x14ac:dyDescent="0.2">
      <c r="A47" s="12"/>
      <c r="B47" s="74" t="s">
        <v>133</v>
      </c>
      <c r="C47" s="74"/>
      <c r="D47" s="74"/>
      <c r="E47" s="74"/>
      <c r="F47" s="74"/>
      <c r="G47" s="30" t="s">
        <v>134</v>
      </c>
      <c r="H47" s="39" t="s">
        <v>135</v>
      </c>
      <c r="I47" s="40" t="s">
        <v>136</v>
      </c>
      <c r="J47" s="29">
        <f t="shared" ref="J47:J48" si="3">J48</f>
        <v>7455323.3799999999</v>
      </c>
      <c r="K47" s="29">
        <f t="shared" ref="K47:P48" si="4">K48</f>
        <v>8705931.2400000002</v>
      </c>
      <c r="L47" s="29">
        <f t="shared" si="4"/>
        <v>13132900</v>
      </c>
      <c r="M47" s="41">
        <f t="shared" si="4"/>
        <v>150.85003129429722</v>
      </c>
      <c r="N47" s="29">
        <f t="shared" si="4"/>
        <v>13264200</v>
      </c>
      <c r="O47" s="29">
        <f t="shared" si="4"/>
        <v>100.99977918053133</v>
      </c>
      <c r="P47" s="29">
        <f t="shared" si="4"/>
        <v>13396900</v>
      </c>
      <c r="Q47" s="41">
        <f t="shared" si="1"/>
        <v>101.00043726723058</v>
      </c>
    </row>
    <row r="48" spans="1:17" s="1" customFormat="1" ht="27.75" customHeight="1" x14ac:dyDescent="0.2">
      <c r="A48" s="12"/>
      <c r="B48" s="75" t="s">
        <v>137</v>
      </c>
      <c r="C48" s="75"/>
      <c r="D48" s="75"/>
      <c r="E48" s="75"/>
      <c r="F48" s="75"/>
      <c r="G48" s="38" t="s">
        <v>138</v>
      </c>
      <c r="H48" s="45" t="s">
        <v>139</v>
      </c>
      <c r="I48" s="23" t="s">
        <v>140</v>
      </c>
      <c r="J48" s="47">
        <f t="shared" si="3"/>
        <v>7455323.3799999999</v>
      </c>
      <c r="K48" s="24">
        <f t="shared" si="4"/>
        <v>8705931.2400000002</v>
      </c>
      <c r="L48" s="47">
        <f>L49</f>
        <v>13132900</v>
      </c>
      <c r="M48" s="46">
        <f t="shared" si="2"/>
        <v>150.85003129429722</v>
      </c>
      <c r="N48" s="47">
        <f>N49</f>
        <v>13264200</v>
      </c>
      <c r="O48" s="24">
        <f t="shared" si="0"/>
        <v>100.99977918053133</v>
      </c>
      <c r="P48" s="47">
        <f>P49</f>
        <v>13396900</v>
      </c>
      <c r="Q48" s="46">
        <f t="shared" si="1"/>
        <v>101.00043726723058</v>
      </c>
    </row>
    <row r="49" spans="1:29" s="1" customFormat="1" ht="41.25" customHeight="1" x14ac:dyDescent="0.2">
      <c r="A49" s="12"/>
      <c r="B49" s="75" t="s">
        <v>141</v>
      </c>
      <c r="C49" s="75"/>
      <c r="D49" s="75"/>
      <c r="E49" s="75"/>
      <c r="F49" s="75"/>
      <c r="G49" s="38" t="s">
        <v>142</v>
      </c>
      <c r="H49" s="45" t="s">
        <v>143</v>
      </c>
      <c r="I49" s="23" t="s">
        <v>144</v>
      </c>
      <c r="J49" s="47">
        <v>7455323.3799999999</v>
      </c>
      <c r="K49" s="24">
        <v>8705931.2400000002</v>
      </c>
      <c r="L49" s="53">
        <v>13132900</v>
      </c>
      <c r="M49" s="46">
        <f t="shared" si="2"/>
        <v>150.85003129429722</v>
      </c>
      <c r="N49" s="46">
        <v>13264200</v>
      </c>
      <c r="O49" s="24">
        <f t="shared" si="0"/>
        <v>100.99977918053133</v>
      </c>
      <c r="P49" s="46">
        <v>13396900</v>
      </c>
      <c r="Q49" s="46">
        <f t="shared" si="1"/>
        <v>101.00043726723058</v>
      </c>
    </row>
    <row r="50" spans="1:29" ht="44.25" customHeight="1" x14ac:dyDescent="0.2">
      <c r="A50" s="12"/>
      <c r="B50" s="74" t="s">
        <v>145</v>
      </c>
      <c r="C50" s="74"/>
      <c r="D50" s="74"/>
      <c r="E50" s="74"/>
      <c r="F50" s="74"/>
      <c r="G50" s="30" t="s">
        <v>146</v>
      </c>
      <c r="H50" s="39" t="s">
        <v>147</v>
      </c>
      <c r="I50" s="40" t="s">
        <v>148</v>
      </c>
      <c r="J50" s="29">
        <f>J53+J55+J71+J73+J63+J66+J69</f>
        <v>29572207.130000006</v>
      </c>
      <c r="K50" s="29">
        <f>K53+K55+K71+K73+K63+K66+K69</f>
        <v>40381731.559999995</v>
      </c>
      <c r="L50" s="29">
        <f>L53+L55+L71+L73+L63+L66+L69+L51</f>
        <v>30726400</v>
      </c>
      <c r="M50" s="41">
        <f t="shared" si="2"/>
        <v>76.089852547174928</v>
      </c>
      <c r="N50" s="29">
        <f>N51+N53+N55+N71+N73+N63+N66+N69</f>
        <v>30726400</v>
      </c>
      <c r="O50" s="29">
        <f t="shared" si="0"/>
        <v>100</v>
      </c>
      <c r="P50" s="29">
        <f>P51+P53+P55+P71+P73+P63+P66+P69</f>
        <v>30726400</v>
      </c>
      <c r="Q50" s="41">
        <f t="shared" si="1"/>
        <v>100</v>
      </c>
      <c r="AB50" s="20"/>
      <c r="AC50" s="20"/>
    </row>
    <row r="51" spans="1:29" ht="65.25" customHeight="1" x14ac:dyDescent="0.2">
      <c r="A51" s="12"/>
      <c r="B51" s="17"/>
      <c r="C51" s="17"/>
      <c r="D51" s="17"/>
      <c r="E51" s="17"/>
      <c r="F51" s="17"/>
      <c r="G51" s="23" t="s">
        <v>149</v>
      </c>
      <c r="H51" s="54" t="s">
        <v>150</v>
      </c>
      <c r="I51" s="23" t="s">
        <v>151</v>
      </c>
      <c r="J51" s="24">
        <f>J52</f>
        <v>0</v>
      </c>
      <c r="K51" s="24">
        <f>K52</f>
        <v>0</v>
      </c>
      <c r="L51" s="24">
        <f>L52</f>
        <v>1200000</v>
      </c>
      <c r="M51" s="46" t="s">
        <v>45</v>
      </c>
      <c r="N51" s="24">
        <f>N52</f>
        <v>1200000</v>
      </c>
      <c r="O51" s="24">
        <f t="shared" ref="O51:O53" si="5">N51/L51*100</f>
        <v>100</v>
      </c>
      <c r="P51" s="24">
        <f>P52</f>
        <v>1200000</v>
      </c>
      <c r="Q51" s="46">
        <f t="shared" ref="Q51:Q52" si="6">P51/N51*100</f>
        <v>100</v>
      </c>
      <c r="AB51" s="20"/>
      <c r="AC51" s="20"/>
    </row>
    <row r="52" spans="1:29" ht="55.5" customHeight="1" x14ac:dyDescent="0.2">
      <c r="A52" s="12"/>
      <c r="B52" s="17"/>
      <c r="C52" s="17"/>
      <c r="D52" s="17"/>
      <c r="E52" s="17"/>
      <c r="F52" s="17"/>
      <c r="G52" s="38" t="s">
        <v>152</v>
      </c>
      <c r="H52" s="45" t="s">
        <v>153</v>
      </c>
      <c r="I52" s="23" t="s">
        <v>154</v>
      </c>
      <c r="J52" s="24">
        <v>0</v>
      </c>
      <c r="K52" s="24">
        <v>0</v>
      </c>
      <c r="L52" s="24">
        <v>1200000</v>
      </c>
      <c r="M52" s="46" t="s">
        <v>45</v>
      </c>
      <c r="N52" s="24">
        <v>1200000</v>
      </c>
      <c r="O52" s="24">
        <f t="shared" si="5"/>
        <v>100</v>
      </c>
      <c r="P52" s="24">
        <v>1200000</v>
      </c>
      <c r="Q52" s="46">
        <f t="shared" si="6"/>
        <v>100</v>
      </c>
      <c r="AB52" s="20"/>
      <c r="AC52" s="20"/>
    </row>
    <row r="53" spans="1:29" s="1" customFormat="1" ht="27.75" customHeight="1" x14ac:dyDescent="0.2">
      <c r="A53" s="12"/>
      <c r="B53" s="18"/>
      <c r="C53" s="18"/>
      <c r="D53" s="18"/>
      <c r="E53" s="18"/>
      <c r="F53" s="18"/>
      <c r="G53" s="38" t="s">
        <v>155</v>
      </c>
      <c r="H53" s="45" t="s">
        <v>156</v>
      </c>
      <c r="I53" s="23" t="s">
        <v>157</v>
      </c>
      <c r="J53" s="55">
        <f>J54</f>
        <v>360430.62</v>
      </c>
      <c r="K53" s="55">
        <f t="shared" ref="K53:P53" si="7">K54</f>
        <v>310900</v>
      </c>
      <c r="L53" s="55">
        <f t="shared" si="7"/>
        <v>322200</v>
      </c>
      <c r="M53" s="46">
        <f t="shared" si="2"/>
        <v>103.63460919909939</v>
      </c>
      <c r="N53" s="55">
        <f t="shared" si="7"/>
        <v>322200</v>
      </c>
      <c r="O53" s="24">
        <f t="shared" si="5"/>
        <v>100</v>
      </c>
      <c r="P53" s="55">
        <f t="shared" si="7"/>
        <v>322200</v>
      </c>
      <c r="Q53" s="46">
        <f t="shared" si="1"/>
        <v>100</v>
      </c>
    </row>
    <row r="54" spans="1:29" s="1" customFormat="1" ht="40.5" customHeight="1" x14ac:dyDescent="0.2">
      <c r="A54" s="12"/>
      <c r="B54" s="18"/>
      <c r="C54" s="18"/>
      <c r="D54" s="18"/>
      <c r="E54" s="18"/>
      <c r="F54" s="18"/>
      <c r="G54" s="38" t="s">
        <v>158</v>
      </c>
      <c r="H54" s="45" t="s">
        <v>159</v>
      </c>
      <c r="I54" s="23" t="s">
        <v>160</v>
      </c>
      <c r="J54" s="47">
        <v>360430.62</v>
      </c>
      <c r="K54" s="24">
        <v>310900</v>
      </c>
      <c r="L54" s="47">
        <v>322200</v>
      </c>
      <c r="M54" s="46">
        <f t="shared" si="2"/>
        <v>103.63460919909939</v>
      </c>
      <c r="N54" s="46">
        <v>322200</v>
      </c>
      <c r="O54" s="24">
        <f t="shared" si="0"/>
        <v>100</v>
      </c>
      <c r="P54" s="46">
        <v>322200</v>
      </c>
      <c r="Q54" s="46">
        <f t="shared" si="1"/>
        <v>100</v>
      </c>
    </row>
    <row r="55" spans="1:29" s="1" customFormat="1" ht="81" customHeight="1" x14ac:dyDescent="0.2">
      <c r="A55" s="12"/>
      <c r="B55" s="75" t="s">
        <v>161</v>
      </c>
      <c r="C55" s="75"/>
      <c r="D55" s="75"/>
      <c r="E55" s="75"/>
      <c r="F55" s="75"/>
      <c r="G55" s="38" t="s">
        <v>162</v>
      </c>
      <c r="H55" s="45" t="s">
        <v>163</v>
      </c>
      <c r="I55" s="23" t="s">
        <v>164</v>
      </c>
      <c r="J55" s="24">
        <f>J56+J59+J61</f>
        <v>22140337.590000004</v>
      </c>
      <c r="K55" s="24">
        <f>K56+K59+K61</f>
        <v>27256385.039999999</v>
      </c>
      <c r="L55" s="24">
        <f>L56+L59+L61</f>
        <v>19204100</v>
      </c>
      <c r="M55" s="46">
        <f t="shared" si="2"/>
        <v>70.45725238991561</v>
      </c>
      <c r="N55" s="24">
        <f>N56+N59+N61</f>
        <v>19204100</v>
      </c>
      <c r="O55" s="24">
        <f t="shared" si="0"/>
        <v>100</v>
      </c>
      <c r="P55" s="24">
        <f>P56+P59+P61</f>
        <v>19204100</v>
      </c>
      <c r="Q55" s="46">
        <f t="shared" si="1"/>
        <v>100</v>
      </c>
    </row>
    <row r="56" spans="1:29" s="1" customFormat="1" ht="54.75" customHeight="1" x14ac:dyDescent="0.2">
      <c r="A56" s="12"/>
      <c r="B56" s="18"/>
      <c r="C56" s="18"/>
      <c r="D56" s="18"/>
      <c r="E56" s="18"/>
      <c r="F56" s="18"/>
      <c r="G56" s="38" t="s">
        <v>165</v>
      </c>
      <c r="H56" s="45" t="s">
        <v>166</v>
      </c>
      <c r="I56" s="23" t="s">
        <v>167</v>
      </c>
      <c r="J56" s="24">
        <f>J57+J58</f>
        <v>12262871.600000001</v>
      </c>
      <c r="K56" s="24">
        <f t="shared" ref="K56:P56" si="8">K57+K58</f>
        <v>10195200</v>
      </c>
      <c r="L56" s="24">
        <f>L57+L58</f>
        <v>10195200</v>
      </c>
      <c r="M56" s="46">
        <f>L56/K56*100</f>
        <v>100</v>
      </c>
      <c r="N56" s="24">
        <f t="shared" si="8"/>
        <v>10195200</v>
      </c>
      <c r="O56" s="24">
        <f>N56/L56*100</f>
        <v>100</v>
      </c>
      <c r="P56" s="24">
        <f t="shared" si="8"/>
        <v>10195200</v>
      </c>
      <c r="Q56" s="46">
        <f t="shared" si="1"/>
        <v>100</v>
      </c>
    </row>
    <row r="57" spans="1:29" s="1" customFormat="1" ht="81.75" customHeight="1" x14ac:dyDescent="0.2">
      <c r="A57" s="12"/>
      <c r="B57" s="18"/>
      <c r="C57" s="18"/>
      <c r="D57" s="18"/>
      <c r="E57" s="18"/>
      <c r="F57" s="18"/>
      <c r="G57" s="38" t="s">
        <v>168</v>
      </c>
      <c r="H57" s="45" t="s">
        <v>169</v>
      </c>
      <c r="I57" s="23" t="s">
        <v>170</v>
      </c>
      <c r="J57" s="47">
        <v>5677266.4100000001</v>
      </c>
      <c r="K57" s="24">
        <v>4284600</v>
      </c>
      <c r="L57" s="19">
        <v>4284600</v>
      </c>
      <c r="M57" s="46">
        <f t="shared" si="2"/>
        <v>100</v>
      </c>
      <c r="N57" s="46">
        <v>4284600</v>
      </c>
      <c r="O57" s="24">
        <f t="shared" si="0"/>
        <v>100</v>
      </c>
      <c r="P57" s="46">
        <v>4284600</v>
      </c>
      <c r="Q57" s="46">
        <f t="shared" si="1"/>
        <v>100</v>
      </c>
    </row>
    <row r="58" spans="1:29" s="1" customFormat="1" ht="69" customHeight="1" x14ac:dyDescent="0.2">
      <c r="A58" s="12"/>
      <c r="B58" s="18"/>
      <c r="C58" s="18"/>
      <c r="D58" s="18"/>
      <c r="E58" s="18"/>
      <c r="F58" s="18"/>
      <c r="G58" s="38" t="s">
        <v>171</v>
      </c>
      <c r="H58" s="45" t="s">
        <v>172</v>
      </c>
      <c r="I58" s="23" t="s">
        <v>173</v>
      </c>
      <c r="J58" s="47">
        <v>6585605.1900000004</v>
      </c>
      <c r="K58" s="24">
        <v>5910600</v>
      </c>
      <c r="L58" s="19">
        <v>5910600</v>
      </c>
      <c r="M58" s="46">
        <f t="shared" si="2"/>
        <v>100</v>
      </c>
      <c r="N58" s="49">
        <v>5910600</v>
      </c>
      <c r="O58" s="24">
        <f t="shared" si="0"/>
        <v>100</v>
      </c>
      <c r="P58" s="49">
        <v>5910600</v>
      </c>
      <c r="Q58" s="46">
        <f t="shared" si="1"/>
        <v>100</v>
      </c>
    </row>
    <row r="59" spans="1:29" s="1" customFormat="1" ht="66" customHeight="1" x14ac:dyDescent="0.2">
      <c r="A59" s="12"/>
      <c r="B59" s="18"/>
      <c r="C59" s="18"/>
      <c r="D59" s="18"/>
      <c r="E59" s="18"/>
      <c r="F59" s="18"/>
      <c r="G59" s="38" t="s">
        <v>174</v>
      </c>
      <c r="H59" s="45" t="s">
        <v>175</v>
      </c>
      <c r="I59" s="23" t="s">
        <v>176</v>
      </c>
      <c r="J59" s="47">
        <f>J60</f>
        <v>61221.21</v>
      </c>
      <c r="K59" s="47">
        <f t="shared" ref="K59:P61" si="9">K60</f>
        <v>9896.59</v>
      </c>
      <c r="L59" s="47">
        <f>L60</f>
        <v>8900</v>
      </c>
      <c r="M59" s="46">
        <f t="shared" si="9"/>
        <v>89.929965776090555</v>
      </c>
      <c r="N59" s="47">
        <f t="shared" si="9"/>
        <v>8900</v>
      </c>
      <c r="O59" s="24">
        <f t="shared" si="9"/>
        <v>100</v>
      </c>
      <c r="P59" s="47">
        <f t="shared" si="9"/>
        <v>8900</v>
      </c>
      <c r="Q59" s="46">
        <f t="shared" si="1"/>
        <v>100</v>
      </c>
    </row>
    <row r="60" spans="1:29" s="1" customFormat="1" ht="64.5" customHeight="1" x14ac:dyDescent="0.2">
      <c r="A60" s="12"/>
      <c r="B60" s="18"/>
      <c r="C60" s="18"/>
      <c r="D60" s="18"/>
      <c r="E60" s="18"/>
      <c r="F60" s="18"/>
      <c r="G60" s="38" t="s">
        <v>177</v>
      </c>
      <c r="H60" s="21" t="s">
        <v>178</v>
      </c>
      <c r="I60" s="23" t="s">
        <v>179</v>
      </c>
      <c r="J60" s="47">
        <v>61221.21</v>
      </c>
      <c r="K60" s="24">
        <v>9896.59</v>
      </c>
      <c r="L60" s="19">
        <v>8900</v>
      </c>
      <c r="M60" s="46">
        <f t="shared" si="2"/>
        <v>89.929965776090555</v>
      </c>
      <c r="N60" s="19">
        <v>8900</v>
      </c>
      <c r="O60" s="24">
        <f t="shared" si="0"/>
        <v>100</v>
      </c>
      <c r="P60" s="19">
        <v>8900</v>
      </c>
      <c r="Q60" s="46">
        <f t="shared" si="1"/>
        <v>100</v>
      </c>
    </row>
    <row r="61" spans="1:29" s="1" customFormat="1" ht="42.75" customHeight="1" x14ac:dyDescent="0.2">
      <c r="A61" s="12"/>
      <c r="B61" s="18"/>
      <c r="C61" s="18"/>
      <c r="D61" s="18"/>
      <c r="E61" s="18"/>
      <c r="F61" s="18"/>
      <c r="G61" s="38" t="s">
        <v>180</v>
      </c>
      <c r="H61" s="21" t="s">
        <v>181</v>
      </c>
      <c r="I61" s="23" t="s">
        <v>182</v>
      </c>
      <c r="J61" s="47">
        <f>J62</f>
        <v>9816244.7799999993</v>
      </c>
      <c r="K61" s="47">
        <f t="shared" si="9"/>
        <v>17051288.449999999</v>
      </c>
      <c r="L61" s="47">
        <f t="shared" si="9"/>
        <v>9000000</v>
      </c>
      <c r="M61" s="46">
        <f t="shared" si="9"/>
        <v>52.781935080102407</v>
      </c>
      <c r="N61" s="47">
        <f t="shared" si="9"/>
        <v>9000000</v>
      </c>
      <c r="O61" s="24">
        <f t="shared" si="9"/>
        <v>100</v>
      </c>
      <c r="P61" s="47">
        <f t="shared" si="9"/>
        <v>9000000</v>
      </c>
      <c r="Q61" s="46">
        <f t="shared" si="1"/>
        <v>100</v>
      </c>
    </row>
    <row r="62" spans="1:29" s="1" customFormat="1" ht="41.25" customHeight="1" x14ac:dyDescent="0.2">
      <c r="A62" s="12"/>
      <c r="B62" s="18"/>
      <c r="C62" s="18"/>
      <c r="D62" s="18"/>
      <c r="E62" s="18"/>
      <c r="F62" s="18"/>
      <c r="G62" s="38" t="s">
        <v>183</v>
      </c>
      <c r="H62" s="45" t="s">
        <v>184</v>
      </c>
      <c r="I62" s="23" t="s">
        <v>185</v>
      </c>
      <c r="J62" s="47">
        <v>9816244.7799999993</v>
      </c>
      <c r="K62" s="24">
        <v>17051288.449999999</v>
      </c>
      <c r="L62" s="47">
        <v>9000000</v>
      </c>
      <c r="M62" s="46">
        <f t="shared" si="2"/>
        <v>52.781935080102407</v>
      </c>
      <c r="N62" s="49">
        <v>9000000</v>
      </c>
      <c r="O62" s="24">
        <f t="shared" si="0"/>
        <v>100</v>
      </c>
      <c r="P62" s="49">
        <v>9000000</v>
      </c>
      <c r="Q62" s="46">
        <f t="shared" si="1"/>
        <v>100</v>
      </c>
    </row>
    <row r="63" spans="1:29" s="1" customFormat="1" ht="41.25" customHeight="1" x14ac:dyDescent="0.2">
      <c r="A63" s="12"/>
      <c r="B63" s="18"/>
      <c r="C63" s="18"/>
      <c r="D63" s="18"/>
      <c r="E63" s="18"/>
      <c r="F63" s="18"/>
      <c r="G63" s="38" t="s">
        <v>186</v>
      </c>
      <c r="H63" s="45" t="s">
        <v>187</v>
      </c>
      <c r="I63" s="23" t="s">
        <v>188</v>
      </c>
      <c r="J63" s="47">
        <f>J64+J65</f>
        <v>134.79000000000002</v>
      </c>
      <c r="K63" s="47">
        <f t="shared" ref="K63:P66" si="10">K64+K65</f>
        <v>100</v>
      </c>
      <c r="L63" s="47">
        <f t="shared" si="10"/>
        <v>100</v>
      </c>
      <c r="M63" s="46">
        <f>L63/K63*100</f>
        <v>100</v>
      </c>
      <c r="N63" s="47">
        <f t="shared" si="10"/>
        <v>100</v>
      </c>
      <c r="O63" s="24">
        <f>N63/L63*100</f>
        <v>100</v>
      </c>
      <c r="P63" s="47">
        <f t="shared" si="10"/>
        <v>100</v>
      </c>
      <c r="Q63" s="46">
        <f t="shared" si="1"/>
        <v>100</v>
      </c>
    </row>
    <row r="64" spans="1:29" s="1" customFormat="1" ht="132" customHeight="1" x14ac:dyDescent="0.2">
      <c r="A64" s="12"/>
      <c r="B64" s="18"/>
      <c r="C64" s="18"/>
      <c r="D64" s="18"/>
      <c r="E64" s="18"/>
      <c r="F64" s="18"/>
      <c r="G64" s="38" t="s">
        <v>189</v>
      </c>
      <c r="H64" s="22" t="s">
        <v>190</v>
      </c>
      <c r="I64" s="23" t="s">
        <v>191</v>
      </c>
      <c r="J64" s="47">
        <v>56.2</v>
      </c>
      <c r="K64" s="24">
        <v>60</v>
      </c>
      <c r="L64" s="56">
        <v>60</v>
      </c>
      <c r="M64" s="46">
        <f t="shared" si="2"/>
        <v>100</v>
      </c>
      <c r="N64" s="49">
        <v>60</v>
      </c>
      <c r="O64" s="24">
        <f t="shared" si="0"/>
        <v>100</v>
      </c>
      <c r="P64" s="49">
        <v>60</v>
      </c>
      <c r="Q64" s="46">
        <f t="shared" si="1"/>
        <v>100</v>
      </c>
    </row>
    <row r="65" spans="1:17" s="1" customFormat="1" ht="105.75" customHeight="1" x14ac:dyDescent="0.2">
      <c r="A65" s="12"/>
      <c r="B65" s="18"/>
      <c r="C65" s="18"/>
      <c r="D65" s="18"/>
      <c r="E65" s="18"/>
      <c r="F65" s="18"/>
      <c r="G65" s="38" t="s">
        <v>192</v>
      </c>
      <c r="H65" s="45" t="s">
        <v>193</v>
      </c>
      <c r="I65" s="23" t="s">
        <v>194</v>
      </c>
      <c r="J65" s="24">
        <v>78.59</v>
      </c>
      <c r="K65" s="24">
        <v>40</v>
      </c>
      <c r="L65" s="47">
        <v>40</v>
      </c>
      <c r="M65" s="46">
        <f t="shared" si="2"/>
        <v>100</v>
      </c>
      <c r="N65" s="49">
        <v>40</v>
      </c>
      <c r="O65" s="24">
        <f t="shared" si="0"/>
        <v>100</v>
      </c>
      <c r="P65" s="49">
        <v>40</v>
      </c>
      <c r="Q65" s="46">
        <f t="shared" si="1"/>
        <v>100</v>
      </c>
    </row>
    <row r="66" spans="1:17" s="1" customFormat="1" ht="57" customHeight="1" x14ac:dyDescent="0.2">
      <c r="A66" s="12"/>
      <c r="B66" s="18"/>
      <c r="C66" s="18"/>
      <c r="D66" s="18"/>
      <c r="E66" s="18"/>
      <c r="F66" s="18"/>
      <c r="G66" s="38" t="s">
        <v>195</v>
      </c>
      <c r="H66" s="45" t="s">
        <v>196</v>
      </c>
      <c r="I66" s="23" t="s">
        <v>197</v>
      </c>
      <c r="J66" s="24">
        <f>J67+J68</f>
        <v>48837.56</v>
      </c>
      <c r="K66" s="24">
        <f t="shared" si="10"/>
        <v>16663.62</v>
      </c>
      <c r="L66" s="24">
        <f>L67+L68</f>
        <v>0</v>
      </c>
      <c r="M66" s="46">
        <f t="shared" si="2"/>
        <v>0</v>
      </c>
      <c r="N66" s="24">
        <f>N67+N68</f>
        <v>0</v>
      </c>
      <c r="O66" s="24" t="s">
        <v>45</v>
      </c>
      <c r="P66" s="24">
        <f>P67+P68</f>
        <v>0</v>
      </c>
      <c r="Q66" s="46" t="s">
        <v>45</v>
      </c>
    </row>
    <row r="67" spans="1:17" s="1" customFormat="1" ht="143.25" customHeight="1" x14ac:dyDescent="0.2">
      <c r="A67" s="12"/>
      <c r="B67" s="18"/>
      <c r="C67" s="18"/>
      <c r="D67" s="18"/>
      <c r="E67" s="18"/>
      <c r="F67" s="18"/>
      <c r="G67" s="38" t="s">
        <v>198</v>
      </c>
      <c r="H67" s="22" t="s">
        <v>199</v>
      </c>
      <c r="I67" s="23" t="s">
        <v>200</v>
      </c>
      <c r="J67" s="47">
        <v>16077.67</v>
      </c>
      <c r="K67" s="24">
        <v>833.62</v>
      </c>
      <c r="L67" s="47">
        <v>0</v>
      </c>
      <c r="M67" s="46">
        <f t="shared" si="2"/>
        <v>0</v>
      </c>
      <c r="N67" s="49">
        <v>0</v>
      </c>
      <c r="O67" s="24" t="s">
        <v>45</v>
      </c>
      <c r="P67" s="49">
        <v>0</v>
      </c>
      <c r="Q67" s="46" t="s">
        <v>45</v>
      </c>
    </row>
    <row r="68" spans="1:17" s="1" customFormat="1" ht="144" customHeight="1" x14ac:dyDescent="0.2">
      <c r="A68" s="12"/>
      <c r="B68" s="18"/>
      <c r="C68" s="18"/>
      <c r="D68" s="18"/>
      <c r="E68" s="18"/>
      <c r="F68" s="18"/>
      <c r="G68" s="38" t="s">
        <v>201</v>
      </c>
      <c r="H68" s="45" t="s">
        <v>202</v>
      </c>
      <c r="I68" s="23" t="s">
        <v>203</v>
      </c>
      <c r="J68" s="24">
        <v>32759.89</v>
      </c>
      <c r="K68" s="24">
        <v>15830</v>
      </c>
      <c r="L68" s="47">
        <v>0</v>
      </c>
      <c r="M68" s="46">
        <f t="shared" si="2"/>
        <v>0</v>
      </c>
      <c r="N68" s="49">
        <v>0</v>
      </c>
      <c r="O68" s="24" t="s">
        <v>45</v>
      </c>
      <c r="P68" s="49">
        <v>0</v>
      </c>
      <c r="Q68" s="46" t="s">
        <v>45</v>
      </c>
    </row>
    <row r="69" spans="1:17" s="1" customFormat="1" ht="87.75" customHeight="1" x14ac:dyDescent="0.2">
      <c r="A69" s="12"/>
      <c r="B69" s="18"/>
      <c r="C69" s="18"/>
      <c r="D69" s="18"/>
      <c r="E69" s="18"/>
      <c r="F69" s="18"/>
      <c r="G69" s="38" t="s">
        <v>204</v>
      </c>
      <c r="H69" s="45" t="s">
        <v>205</v>
      </c>
      <c r="I69" s="23" t="s">
        <v>206</v>
      </c>
      <c r="J69" s="24">
        <f>J70</f>
        <v>1.6</v>
      </c>
      <c r="K69" s="24">
        <f>K70</f>
        <v>0</v>
      </c>
      <c r="L69" s="47">
        <f>L70</f>
        <v>0</v>
      </c>
      <c r="M69" s="46" t="s">
        <v>45</v>
      </c>
      <c r="N69" s="49">
        <f>N70</f>
        <v>0</v>
      </c>
      <c r="O69" s="24" t="s">
        <v>45</v>
      </c>
      <c r="P69" s="49">
        <f>P70</f>
        <v>0</v>
      </c>
      <c r="Q69" s="46" t="s">
        <v>45</v>
      </c>
    </row>
    <row r="70" spans="1:17" s="1" customFormat="1" ht="168" customHeight="1" x14ac:dyDescent="0.2">
      <c r="A70" s="12"/>
      <c r="B70" s="18"/>
      <c r="C70" s="18"/>
      <c r="D70" s="18"/>
      <c r="E70" s="18"/>
      <c r="F70" s="18"/>
      <c r="G70" s="38" t="s">
        <v>207</v>
      </c>
      <c r="H70" s="45" t="s">
        <v>208</v>
      </c>
      <c r="I70" s="23" t="s">
        <v>209</v>
      </c>
      <c r="J70" s="24">
        <v>1.6</v>
      </c>
      <c r="K70" s="24">
        <v>0</v>
      </c>
      <c r="L70" s="47">
        <v>0</v>
      </c>
      <c r="M70" s="46" t="s">
        <v>45</v>
      </c>
      <c r="N70" s="49">
        <v>0</v>
      </c>
      <c r="O70" s="24" t="s">
        <v>45</v>
      </c>
      <c r="P70" s="49">
        <v>0</v>
      </c>
      <c r="Q70" s="46" t="s">
        <v>45</v>
      </c>
    </row>
    <row r="71" spans="1:17" s="1" customFormat="1" ht="25.5" x14ac:dyDescent="0.2">
      <c r="A71" s="12"/>
      <c r="B71" s="18"/>
      <c r="C71" s="18"/>
      <c r="D71" s="18"/>
      <c r="E71" s="18"/>
      <c r="F71" s="18"/>
      <c r="G71" s="38" t="s">
        <v>210</v>
      </c>
      <c r="H71" s="45" t="s">
        <v>211</v>
      </c>
      <c r="I71" s="57" t="s">
        <v>212</v>
      </c>
      <c r="J71" s="47">
        <f>J72</f>
        <v>2888908.28</v>
      </c>
      <c r="K71" s="47">
        <f t="shared" ref="K71:P75" si="11">K72</f>
        <v>0</v>
      </c>
      <c r="L71" s="47">
        <f t="shared" si="11"/>
        <v>0</v>
      </c>
      <c r="M71" s="46" t="s">
        <v>45</v>
      </c>
      <c r="N71" s="47">
        <f t="shared" si="11"/>
        <v>0</v>
      </c>
      <c r="O71" s="24" t="s">
        <v>45</v>
      </c>
      <c r="P71" s="47">
        <f t="shared" si="11"/>
        <v>0</v>
      </c>
      <c r="Q71" s="46" t="s">
        <v>45</v>
      </c>
    </row>
    <row r="72" spans="1:17" s="1" customFormat="1" ht="51" customHeight="1" x14ac:dyDescent="0.2">
      <c r="A72" s="12"/>
      <c r="B72" s="18"/>
      <c r="C72" s="18"/>
      <c r="D72" s="18"/>
      <c r="E72" s="18"/>
      <c r="F72" s="18"/>
      <c r="G72" s="38" t="s">
        <v>213</v>
      </c>
      <c r="H72" s="45" t="s">
        <v>214</v>
      </c>
      <c r="I72" s="23" t="s">
        <v>215</v>
      </c>
      <c r="J72" s="47">
        <v>2888908.28</v>
      </c>
      <c r="K72" s="24">
        <v>0</v>
      </c>
      <c r="L72" s="47">
        <v>0</v>
      </c>
      <c r="M72" s="46" t="s">
        <v>45</v>
      </c>
      <c r="N72" s="47">
        <v>0</v>
      </c>
      <c r="O72" s="24" t="s">
        <v>45</v>
      </c>
      <c r="P72" s="47">
        <v>0</v>
      </c>
      <c r="Q72" s="46" t="s">
        <v>45</v>
      </c>
    </row>
    <row r="73" spans="1:17" s="1" customFormat="1" ht="79.5" customHeight="1" x14ac:dyDescent="0.2">
      <c r="A73" s="12"/>
      <c r="B73" s="18"/>
      <c r="C73" s="18"/>
      <c r="D73" s="18"/>
      <c r="E73" s="18"/>
      <c r="F73" s="18"/>
      <c r="G73" s="38" t="s">
        <v>216</v>
      </c>
      <c r="H73" s="45" t="s">
        <v>217</v>
      </c>
      <c r="I73" s="23" t="s">
        <v>218</v>
      </c>
      <c r="J73" s="55">
        <f>J74</f>
        <v>4133556.69</v>
      </c>
      <c r="K73" s="55">
        <f t="shared" si="11"/>
        <v>12797682.9</v>
      </c>
      <c r="L73" s="55">
        <f t="shared" si="11"/>
        <v>10000000</v>
      </c>
      <c r="M73" s="46">
        <f t="shared" si="11"/>
        <v>78.139145016634217</v>
      </c>
      <c r="N73" s="55">
        <f t="shared" si="11"/>
        <v>10000000</v>
      </c>
      <c r="O73" s="24">
        <f t="shared" si="11"/>
        <v>100</v>
      </c>
      <c r="P73" s="55">
        <f t="shared" si="11"/>
        <v>10000000</v>
      </c>
      <c r="Q73" s="46">
        <f t="shared" ref="Q73:Q74" si="12">P73/N73*100</f>
        <v>100</v>
      </c>
    </row>
    <row r="74" spans="1:17" s="1" customFormat="1" ht="66" customHeight="1" x14ac:dyDescent="0.2">
      <c r="A74" s="12"/>
      <c r="B74" s="18"/>
      <c r="C74" s="18"/>
      <c r="D74" s="18"/>
      <c r="E74" s="18"/>
      <c r="F74" s="18"/>
      <c r="G74" s="38" t="s">
        <v>219</v>
      </c>
      <c r="H74" s="45" t="s">
        <v>220</v>
      </c>
      <c r="I74" s="23" t="s">
        <v>221</v>
      </c>
      <c r="J74" s="47">
        <v>4133556.69</v>
      </c>
      <c r="K74" s="24">
        <v>12797682.9</v>
      </c>
      <c r="L74" s="47">
        <v>10000000</v>
      </c>
      <c r="M74" s="46">
        <f t="shared" ref="M74:M111" si="13">L74/K74*100</f>
        <v>78.139145016634217</v>
      </c>
      <c r="N74" s="47">
        <v>10000000</v>
      </c>
      <c r="O74" s="24">
        <f t="shared" ref="O74" si="14">N74/L74*100</f>
        <v>100</v>
      </c>
      <c r="P74" s="47">
        <v>10000000</v>
      </c>
      <c r="Q74" s="46">
        <f t="shared" si="12"/>
        <v>100</v>
      </c>
    </row>
    <row r="75" spans="1:17" ht="25.5" x14ac:dyDescent="0.2">
      <c r="A75" s="12"/>
      <c r="B75" s="17"/>
      <c r="C75" s="17"/>
      <c r="D75" s="17"/>
      <c r="E75" s="17"/>
      <c r="F75" s="17"/>
      <c r="G75" s="30" t="s">
        <v>222</v>
      </c>
      <c r="H75" s="39" t="s">
        <v>223</v>
      </c>
      <c r="I75" s="40" t="s">
        <v>224</v>
      </c>
      <c r="J75" s="29">
        <f>J76</f>
        <v>7435335.6299999999</v>
      </c>
      <c r="K75" s="29">
        <f t="shared" si="11"/>
        <v>4279631.25</v>
      </c>
      <c r="L75" s="29">
        <f>L76</f>
        <v>0</v>
      </c>
      <c r="M75" s="41">
        <f t="shared" si="13"/>
        <v>0</v>
      </c>
      <c r="N75" s="29">
        <f>N76</f>
        <v>0</v>
      </c>
      <c r="O75" s="29" t="s">
        <v>45</v>
      </c>
      <c r="P75" s="29">
        <f>P76</f>
        <v>0</v>
      </c>
      <c r="Q75" s="41" t="s">
        <v>45</v>
      </c>
    </row>
    <row r="76" spans="1:17" s="1" customFormat="1" ht="16.5" customHeight="1" x14ac:dyDescent="0.2">
      <c r="A76" s="12"/>
      <c r="B76" s="18"/>
      <c r="C76" s="18"/>
      <c r="D76" s="18"/>
      <c r="E76" s="18"/>
      <c r="F76" s="18"/>
      <c r="G76" s="38" t="s">
        <v>225</v>
      </c>
      <c r="H76" s="45" t="s">
        <v>226</v>
      </c>
      <c r="I76" s="23" t="s">
        <v>227</v>
      </c>
      <c r="J76" s="24">
        <f>J77+J78+J79+J81+J80</f>
        <v>7435335.6299999999</v>
      </c>
      <c r="K76" s="24">
        <f>K77+K78+K79+K81+K80</f>
        <v>4279631.25</v>
      </c>
      <c r="L76" s="24">
        <f>L77+L78+L79+L81+L80</f>
        <v>0</v>
      </c>
      <c r="M76" s="46">
        <f t="shared" si="13"/>
        <v>0</v>
      </c>
      <c r="N76" s="24">
        <f>N77+N78+N79+N81+N80</f>
        <v>0</v>
      </c>
      <c r="O76" s="24" t="s">
        <v>45</v>
      </c>
      <c r="P76" s="24">
        <f>P77+P78+P79+P81+P80</f>
        <v>0</v>
      </c>
      <c r="Q76" s="46" t="s">
        <v>45</v>
      </c>
    </row>
    <row r="77" spans="1:17" s="1" customFormat="1" ht="28.5" customHeight="1" x14ac:dyDescent="0.2">
      <c r="A77" s="12"/>
      <c r="B77" s="18"/>
      <c r="C77" s="18"/>
      <c r="D77" s="18"/>
      <c r="E77" s="18"/>
      <c r="F77" s="18"/>
      <c r="G77" s="38" t="s">
        <v>228</v>
      </c>
      <c r="H77" s="45" t="s">
        <v>229</v>
      </c>
      <c r="I77" s="23" t="s">
        <v>230</v>
      </c>
      <c r="J77" s="47">
        <v>4201350.13</v>
      </c>
      <c r="K77" s="24">
        <v>3347730.85</v>
      </c>
      <c r="L77" s="47">
        <v>0</v>
      </c>
      <c r="M77" s="46">
        <f t="shared" si="13"/>
        <v>0</v>
      </c>
      <c r="N77" s="49">
        <v>0</v>
      </c>
      <c r="O77" s="24" t="s">
        <v>45</v>
      </c>
      <c r="P77" s="47">
        <v>0</v>
      </c>
      <c r="Q77" s="46" t="s">
        <v>45</v>
      </c>
    </row>
    <row r="78" spans="1:17" s="1" customFormat="1" ht="18.75" customHeight="1" x14ac:dyDescent="0.2">
      <c r="A78" s="12"/>
      <c r="B78" s="18"/>
      <c r="C78" s="18"/>
      <c r="D78" s="18"/>
      <c r="E78" s="18"/>
      <c r="F78" s="18"/>
      <c r="G78" s="38" t="s">
        <v>231</v>
      </c>
      <c r="H78" s="45" t="s">
        <v>232</v>
      </c>
      <c r="I78" s="23" t="s">
        <v>233</v>
      </c>
      <c r="J78" s="47">
        <v>25495.77</v>
      </c>
      <c r="K78" s="24">
        <v>12285.39</v>
      </c>
      <c r="L78" s="47">
        <v>0</v>
      </c>
      <c r="M78" s="46">
        <f t="shared" si="13"/>
        <v>0</v>
      </c>
      <c r="N78" s="49">
        <v>0</v>
      </c>
      <c r="O78" s="24" t="s">
        <v>45</v>
      </c>
      <c r="P78" s="47">
        <v>0</v>
      </c>
      <c r="Q78" s="46" t="s">
        <v>45</v>
      </c>
    </row>
    <row r="79" spans="1:17" s="1" customFormat="1" x14ac:dyDescent="0.2">
      <c r="A79" s="12"/>
      <c r="B79" s="18"/>
      <c r="C79" s="18"/>
      <c r="D79" s="18"/>
      <c r="E79" s="18"/>
      <c r="F79" s="18"/>
      <c r="G79" s="38" t="s">
        <v>234</v>
      </c>
      <c r="H79" s="58" t="s">
        <v>235</v>
      </c>
      <c r="I79" s="23" t="s">
        <v>236</v>
      </c>
      <c r="J79" s="47">
        <v>462676.9</v>
      </c>
      <c r="K79" s="24">
        <v>164500</v>
      </c>
      <c r="L79" s="47">
        <v>0</v>
      </c>
      <c r="M79" s="46">
        <f t="shared" si="13"/>
        <v>0</v>
      </c>
      <c r="N79" s="49">
        <v>0</v>
      </c>
      <c r="O79" s="24" t="s">
        <v>45</v>
      </c>
      <c r="P79" s="47">
        <v>0</v>
      </c>
      <c r="Q79" s="46" t="s">
        <v>45</v>
      </c>
    </row>
    <row r="80" spans="1:17" s="1" customFormat="1" ht="20.25" customHeight="1" x14ac:dyDescent="0.2">
      <c r="A80" s="12"/>
      <c r="B80" s="18"/>
      <c r="C80" s="18"/>
      <c r="D80" s="18"/>
      <c r="E80" s="18"/>
      <c r="F80" s="18"/>
      <c r="G80" s="38" t="s">
        <v>237</v>
      </c>
      <c r="H80" s="58" t="s">
        <v>238</v>
      </c>
      <c r="I80" s="23" t="s">
        <v>239</v>
      </c>
      <c r="J80" s="47">
        <v>2745117.87</v>
      </c>
      <c r="K80" s="24">
        <v>751415.01</v>
      </c>
      <c r="L80" s="59">
        <v>0</v>
      </c>
      <c r="M80" s="46">
        <f t="shared" si="13"/>
        <v>0</v>
      </c>
      <c r="N80" s="59">
        <v>0</v>
      </c>
      <c r="O80" s="24" t="s">
        <v>45</v>
      </c>
      <c r="P80" s="59">
        <v>0</v>
      </c>
      <c r="Q80" s="46" t="s">
        <v>45</v>
      </c>
    </row>
    <row r="81" spans="1:17" s="1" customFormat="1" ht="43.5" customHeight="1" x14ac:dyDescent="0.2">
      <c r="A81" s="12"/>
      <c r="B81" s="18"/>
      <c r="C81" s="18"/>
      <c r="D81" s="18"/>
      <c r="E81" s="18"/>
      <c r="F81" s="18"/>
      <c r="G81" s="38" t="s">
        <v>240</v>
      </c>
      <c r="H81" s="45" t="s">
        <v>241</v>
      </c>
      <c r="I81" s="23" t="s">
        <v>242</v>
      </c>
      <c r="J81" s="47">
        <v>694.96</v>
      </c>
      <c r="K81" s="24">
        <v>3700</v>
      </c>
      <c r="L81" s="59">
        <v>0</v>
      </c>
      <c r="M81" s="46">
        <f t="shared" si="13"/>
        <v>0</v>
      </c>
      <c r="N81" s="59">
        <v>0</v>
      </c>
      <c r="O81" s="24" t="s">
        <v>45</v>
      </c>
      <c r="P81" s="59">
        <v>0</v>
      </c>
      <c r="Q81" s="46" t="s">
        <v>45</v>
      </c>
    </row>
    <row r="82" spans="1:17" ht="28.5" customHeight="1" x14ac:dyDescent="0.2">
      <c r="A82" s="12"/>
      <c r="B82" s="17"/>
      <c r="C82" s="17"/>
      <c r="D82" s="17"/>
      <c r="E82" s="17"/>
      <c r="F82" s="17"/>
      <c r="G82" s="30" t="s">
        <v>243</v>
      </c>
      <c r="H82" s="39" t="s">
        <v>244</v>
      </c>
      <c r="I82" s="40" t="s">
        <v>245</v>
      </c>
      <c r="J82" s="29">
        <f>J83+J85</f>
        <v>7537236.1399999997</v>
      </c>
      <c r="K82" s="29">
        <f>K83+K85</f>
        <v>2199894.8199999998</v>
      </c>
      <c r="L82" s="29">
        <f>L83+L85</f>
        <v>0</v>
      </c>
      <c r="M82" s="41">
        <f t="shared" si="13"/>
        <v>0</v>
      </c>
      <c r="N82" s="29">
        <f>N83+N85</f>
        <v>0</v>
      </c>
      <c r="O82" s="29" t="s">
        <v>45</v>
      </c>
      <c r="P82" s="29">
        <f>P83+P85</f>
        <v>0</v>
      </c>
      <c r="Q82" s="41" t="s">
        <v>45</v>
      </c>
    </row>
    <row r="83" spans="1:17" s="1" customFormat="1" x14ac:dyDescent="0.2">
      <c r="A83" s="12"/>
      <c r="B83" s="18"/>
      <c r="C83" s="18"/>
      <c r="D83" s="18"/>
      <c r="E83" s="18"/>
      <c r="F83" s="18"/>
      <c r="G83" s="38" t="s">
        <v>246</v>
      </c>
      <c r="H83" s="45" t="s">
        <v>247</v>
      </c>
      <c r="I83" s="23" t="s">
        <v>248</v>
      </c>
      <c r="J83" s="24">
        <f>J84</f>
        <v>131168.6</v>
      </c>
      <c r="K83" s="24">
        <f>K84</f>
        <v>17400</v>
      </c>
      <c r="L83" s="24">
        <f>L84</f>
        <v>0</v>
      </c>
      <c r="M83" s="46">
        <f t="shared" si="13"/>
        <v>0</v>
      </c>
      <c r="N83" s="24">
        <f>N84</f>
        <v>0</v>
      </c>
      <c r="O83" s="24" t="s">
        <v>45</v>
      </c>
      <c r="P83" s="24">
        <f>P84</f>
        <v>0</v>
      </c>
      <c r="Q83" s="46" t="s">
        <v>45</v>
      </c>
    </row>
    <row r="84" spans="1:17" s="1" customFormat="1" ht="34.5" customHeight="1" x14ac:dyDescent="0.2">
      <c r="A84" s="12"/>
      <c r="B84" s="18"/>
      <c r="C84" s="18"/>
      <c r="D84" s="18"/>
      <c r="E84" s="18"/>
      <c r="F84" s="18"/>
      <c r="G84" s="38" t="s">
        <v>249</v>
      </c>
      <c r="H84" s="45" t="s">
        <v>250</v>
      </c>
      <c r="I84" s="23" t="s">
        <v>251</v>
      </c>
      <c r="J84" s="47">
        <v>131168.6</v>
      </c>
      <c r="K84" s="24">
        <v>17400</v>
      </c>
      <c r="L84" s="47">
        <v>0</v>
      </c>
      <c r="M84" s="46">
        <f t="shared" si="13"/>
        <v>0</v>
      </c>
      <c r="N84" s="47">
        <v>0</v>
      </c>
      <c r="O84" s="24" t="s">
        <v>45</v>
      </c>
      <c r="P84" s="47">
        <v>0</v>
      </c>
      <c r="Q84" s="46" t="s">
        <v>45</v>
      </c>
    </row>
    <row r="85" spans="1:17" s="1" customFormat="1" ht="19.5" customHeight="1" x14ac:dyDescent="0.2">
      <c r="A85" s="12"/>
      <c r="B85" s="18"/>
      <c r="C85" s="18"/>
      <c r="D85" s="18"/>
      <c r="E85" s="18"/>
      <c r="F85" s="18"/>
      <c r="G85" s="38" t="s">
        <v>252</v>
      </c>
      <c r="H85" s="45" t="s">
        <v>253</v>
      </c>
      <c r="I85" s="23" t="s">
        <v>254</v>
      </c>
      <c r="J85" s="47">
        <f>J86</f>
        <v>7406067.54</v>
      </c>
      <c r="K85" s="47">
        <f>K86</f>
        <v>2182494.8199999998</v>
      </c>
      <c r="L85" s="47">
        <f>L86</f>
        <v>0</v>
      </c>
      <c r="M85" s="46">
        <f t="shared" si="13"/>
        <v>0</v>
      </c>
      <c r="N85" s="47">
        <f>N86</f>
        <v>0</v>
      </c>
      <c r="O85" s="24" t="s">
        <v>45</v>
      </c>
      <c r="P85" s="47">
        <f>P86</f>
        <v>0</v>
      </c>
      <c r="Q85" s="46" t="s">
        <v>45</v>
      </c>
    </row>
    <row r="86" spans="1:17" s="1" customFormat="1" ht="25.5" x14ac:dyDescent="0.2">
      <c r="A86" s="12"/>
      <c r="B86" s="18"/>
      <c r="C86" s="18"/>
      <c r="D86" s="18"/>
      <c r="E86" s="18"/>
      <c r="F86" s="18"/>
      <c r="G86" s="60" t="s">
        <v>255</v>
      </c>
      <c r="H86" s="45" t="s">
        <v>256</v>
      </c>
      <c r="I86" s="23" t="s">
        <v>257</v>
      </c>
      <c r="J86" s="47">
        <v>7406067.54</v>
      </c>
      <c r="K86" s="24">
        <v>2182494.8199999998</v>
      </c>
      <c r="L86" s="47">
        <v>0</v>
      </c>
      <c r="M86" s="46">
        <f t="shared" si="13"/>
        <v>0</v>
      </c>
      <c r="N86" s="46">
        <v>0</v>
      </c>
      <c r="O86" s="24" t="s">
        <v>45</v>
      </c>
      <c r="P86" s="46">
        <v>0</v>
      </c>
      <c r="Q86" s="46" t="s">
        <v>45</v>
      </c>
    </row>
    <row r="87" spans="1:17" ht="25.5" customHeight="1" x14ac:dyDescent="0.2">
      <c r="A87" s="12"/>
      <c r="B87" s="17"/>
      <c r="C87" s="17"/>
      <c r="D87" s="17"/>
      <c r="E87" s="17"/>
      <c r="F87" s="17"/>
      <c r="G87" s="30" t="s">
        <v>258</v>
      </c>
      <c r="H87" s="39" t="s">
        <v>259</v>
      </c>
      <c r="I87" s="40" t="s">
        <v>260</v>
      </c>
      <c r="J87" s="29">
        <f>J88+J90+J93+J97</f>
        <v>71184207.790000007</v>
      </c>
      <c r="K87" s="29">
        <f t="shared" ref="K87:P87" si="15">K88+K90+K93+K97</f>
        <v>66607893.68</v>
      </c>
      <c r="L87" s="29">
        <f t="shared" si="15"/>
        <v>46950200</v>
      </c>
      <c r="M87" s="29">
        <f>L87/K87*100</f>
        <v>70.487441361769839</v>
      </c>
      <c r="N87" s="29">
        <f t="shared" si="15"/>
        <v>55635300</v>
      </c>
      <c r="O87" s="29">
        <f>N87/L87*100</f>
        <v>118.4985367474473</v>
      </c>
      <c r="P87" s="29">
        <f t="shared" si="15"/>
        <v>55635300</v>
      </c>
      <c r="Q87" s="41">
        <f t="shared" ref="Q87:Q111" si="16">P87/N87*100</f>
        <v>100</v>
      </c>
    </row>
    <row r="88" spans="1:17" s="1" customFormat="1" x14ac:dyDescent="0.2">
      <c r="A88" s="12"/>
      <c r="B88" s="18"/>
      <c r="C88" s="18"/>
      <c r="D88" s="18"/>
      <c r="E88" s="18"/>
      <c r="F88" s="18"/>
      <c r="G88" s="38" t="s">
        <v>261</v>
      </c>
      <c r="H88" s="45" t="s">
        <v>262</v>
      </c>
      <c r="I88" s="23" t="s">
        <v>263</v>
      </c>
      <c r="J88" s="47">
        <f>J89</f>
        <v>64355832.380000003</v>
      </c>
      <c r="K88" s="47">
        <f t="shared" ref="K88:P88" si="17">K89</f>
        <v>65862478.68</v>
      </c>
      <c r="L88" s="47">
        <f t="shared" si="17"/>
        <v>45714900</v>
      </c>
      <c r="M88" s="46">
        <f t="shared" si="17"/>
        <v>69.409625808513525</v>
      </c>
      <c r="N88" s="47">
        <f t="shared" si="17"/>
        <v>54400000</v>
      </c>
      <c r="O88" s="24">
        <f t="shared" si="17"/>
        <v>118.99840095898711</v>
      </c>
      <c r="P88" s="47">
        <f t="shared" si="17"/>
        <v>54400000</v>
      </c>
      <c r="Q88" s="46">
        <f t="shared" si="16"/>
        <v>100</v>
      </c>
    </row>
    <row r="89" spans="1:17" s="1" customFormat="1" ht="25.5" x14ac:dyDescent="0.2">
      <c r="A89" s="12"/>
      <c r="B89" s="18"/>
      <c r="C89" s="18"/>
      <c r="D89" s="18"/>
      <c r="E89" s="18"/>
      <c r="F89" s="18"/>
      <c r="G89" s="38" t="s">
        <v>264</v>
      </c>
      <c r="H89" s="45" t="s">
        <v>265</v>
      </c>
      <c r="I89" s="23" t="s">
        <v>266</v>
      </c>
      <c r="J89" s="47">
        <v>64355832.380000003</v>
      </c>
      <c r="K89" s="24">
        <v>65862478.68</v>
      </c>
      <c r="L89" s="47">
        <v>45714900</v>
      </c>
      <c r="M89" s="46">
        <f t="shared" si="13"/>
        <v>69.409625808513525</v>
      </c>
      <c r="N89" s="47">
        <v>54400000</v>
      </c>
      <c r="O89" s="24">
        <f t="shared" ref="O89:O111" si="18">N89/L89*100</f>
        <v>118.99840095898711</v>
      </c>
      <c r="P89" s="47">
        <v>54400000</v>
      </c>
      <c r="Q89" s="46">
        <f t="shared" si="16"/>
        <v>100</v>
      </c>
    </row>
    <row r="90" spans="1:17" s="1" customFormat="1" ht="31.5" customHeight="1" x14ac:dyDescent="0.2">
      <c r="A90" s="12"/>
      <c r="B90" s="18"/>
      <c r="C90" s="18"/>
      <c r="D90" s="18"/>
      <c r="E90" s="18"/>
      <c r="F90" s="18"/>
      <c r="G90" s="38" t="s">
        <v>267</v>
      </c>
      <c r="H90" s="45" t="s">
        <v>268</v>
      </c>
      <c r="I90" s="23" t="s">
        <v>269</v>
      </c>
      <c r="J90" s="24">
        <f>J91+J92</f>
        <v>1199111.57</v>
      </c>
      <c r="K90" s="24">
        <f t="shared" ref="K90:P90" si="19">K91+K92</f>
        <v>735300</v>
      </c>
      <c r="L90" s="24">
        <f t="shared" si="19"/>
        <v>735300</v>
      </c>
      <c r="M90" s="46">
        <f>L90/K90*100</f>
        <v>100</v>
      </c>
      <c r="N90" s="24">
        <f t="shared" si="19"/>
        <v>735300</v>
      </c>
      <c r="O90" s="24">
        <f>N90/L90*100</f>
        <v>100</v>
      </c>
      <c r="P90" s="24">
        <f t="shared" si="19"/>
        <v>735300</v>
      </c>
      <c r="Q90" s="46">
        <f t="shared" si="16"/>
        <v>100</v>
      </c>
    </row>
    <row r="91" spans="1:17" s="1" customFormat="1" ht="57" customHeight="1" x14ac:dyDescent="0.2">
      <c r="A91" s="12"/>
      <c r="B91" s="18"/>
      <c r="C91" s="18"/>
      <c r="D91" s="18"/>
      <c r="E91" s="18"/>
      <c r="F91" s="18"/>
      <c r="G91" s="38" t="s">
        <v>270</v>
      </c>
      <c r="H91" s="58" t="s">
        <v>271</v>
      </c>
      <c r="I91" s="23" t="s">
        <v>272</v>
      </c>
      <c r="J91" s="24">
        <v>370960.92</v>
      </c>
      <c r="K91" s="24">
        <v>370600</v>
      </c>
      <c r="L91" s="24">
        <v>370600</v>
      </c>
      <c r="M91" s="46">
        <f t="shared" si="13"/>
        <v>100</v>
      </c>
      <c r="N91" s="24">
        <v>370600</v>
      </c>
      <c r="O91" s="24">
        <f t="shared" si="18"/>
        <v>100</v>
      </c>
      <c r="P91" s="24">
        <v>370600</v>
      </c>
      <c r="Q91" s="46">
        <f t="shared" si="16"/>
        <v>100</v>
      </c>
    </row>
    <row r="92" spans="1:17" s="1" customFormat="1" ht="40.5" customHeight="1" x14ac:dyDescent="0.2">
      <c r="A92" s="12"/>
      <c r="B92" s="18"/>
      <c r="C92" s="18"/>
      <c r="D92" s="18"/>
      <c r="E92" s="18"/>
      <c r="F92" s="18"/>
      <c r="G92" s="38" t="s">
        <v>273</v>
      </c>
      <c r="H92" s="61" t="s">
        <v>274</v>
      </c>
      <c r="I92" s="62" t="s">
        <v>275</v>
      </c>
      <c r="J92" s="47">
        <v>828150.65</v>
      </c>
      <c r="K92" s="24">
        <v>364700</v>
      </c>
      <c r="L92" s="47">
        <v>364700</v>
      </c>
      <c r="M92" s="46">
        <f>L92/K92*100</f>
        <v>100</v>
      </c>
      <c r="N92" s="46">
        <v>364700</v>
      </c>
      <c r="O92" s="24">
        <f t="shared" si="18"/>
        <v>100</v>
      </c>
      <c r="P92" s="46">
        <v>364700</v>
      </c>
      <c r="Q92" s="46">
        <f t="shared" si="16"/>
        <v>100</v>
      </c>
    </row>
    <row r="93" spans="1:17" s="1" customFormat="1" ht="67.5" customHeight="1" x14ac:dyDescent="0.2">
      <c r="A93" s="12"/>
      <c r="B93" s="18"/>
      <c r="C93" s="18"/>
      <c r="D93" s="18"/>
      <c r="E93" s="18"/>
      <c r="F93" s="18"/>
      <c r="G93" s="38" t="s">
        <v>276</v>
      </c>
      <c r="H93" s="54" t="s">
        <v>277</v>
      </c>
      <c r="I93" s="57" t="s">
        <v>278</v>
      </c>
      <c r="J93" s="25">
        <f>J94</f>
        <v>6493.5</v>
      </c>
      <c r="K93" s="25">
        <f>K94</f>
        <v>10115</v>
      </c>
      <c r="L93" s="25">
        <f>L94</f>
        <v>0</v>
      </c>
      <c r="M93" s="46">
        <f t="shared" si="13"/>
        <v>0</v>
      </c>
      <c r="N93" s="25">
        <f>N94</f>
        <v>0</v>
      </c>
      <c r="O93" s="24" t="s">
        <v>45</v>
      </c>
      <c r="P93" s="25">
        <f>P94</f>
        <v>0</v>
      </c>
      <c r="Q93" s="46" t="s">
        <v>45</v>
      </c>
    </row>
    <row r="94" spans="1:17" s="1" customFormat="1" ht="68.25" customHeight="1" x14ac:dyDescent="0.2">
      <c r="A94" s="12"/>
      <c r="B94" s="18"/>
      <c r="C94" s="18"/>
      <c r="D94" s="18"/>
      <c r="E94" s="18"/>
      <c r="F94" s="18"/>
      <c r="G94" s="60" t="s">
        <v>279</v>
      </c>
      <c r="H94" s="54" t="s">
        <v>280</v>
      </c>
      <c r="I94" s="57" t="s">
        <v>281</v>
      </c>
      <c r="J94" s="26">
        <f>J95+J96</f>
        <v>6493.5</v>
      </c>
      <c r="K94" s="26">
        <f t="shared" ref="K94:P94" si="20">K95+K96</f>
        <v>10115</v>
      </c>
      <c r="L94" s="26">
        <f t="shared" si="20"/>
        <v>0</v>
      </c>
      <c r="M94" s="46">
        <f>L94/K94*100</f>
        <v>0</v>
      </c>
      <c r="N94" s="26">
        <f t="shared" si="20"/>
        <v>0</v>
      </c>
      <c r="O94" s="24" t="s">
        <v>45</v>
      </c>
      <c r="P94" s="26">
        <f t="shared" si="20"/>
        <v>0</v>
      </c>
      <c r="Q94" s="46" t="s">
        <v>45</v>
      </c>
    </row>
    <row r="95" spans="1:17" s="1" customFormat="1" ht="93" customHeight="1" x14ac:dyDescent="0.2">
      <c r="A95" s="12"/>
      <c r="B95" s="18"/>
      <c r="C95" s="18"/>
      <c r="D95" s="18"/>
      <c r="E95" s="18"/>
      <c r="F95" s="18"/>
      <c r="G95" s="38" t="s">
        <v>282</v>
      </c>
      <c r="H95" s="54" t="s">
        <v>283</v>
      </c>
      <c r="I95" s="57" t="s">
        <v>284</v>
      </c>
      <c r="J95" s="26">
        <v>0</v>
      </c>
      <c r="K95" s="24">
        <v>0</v>
      </c>
      <c r="L95" s="47">
        <v>0</v>
      </c>
      <c r="M95" s="46" t="s">
        <v>45</v>
      </c>
      <c r="N95" s="46">
        <v>0</v>
      </c>
      <c r="O95" s="24" t="s">
        <v>45</v>
      </c>
      <c r="P95" s="46">
        <v>0</v>
      </c>
      <c r="Q95" s="46" t="s">
        <v>45</v>
      </c>
    </row>
    <row r="96" spans="1:17" s="1" customFormat="1" ht="79.5" customHeight="1" x14ac:dyDescent="0.2">
      <c r="A96" s="12"/>
      <c r="B96" s="18"/>
      <c r="C96" s="18"/>
      <c r="D96" s="18"/>
      <c r="E96" s="18"/>
      <c r="F96" s="18"/>
      <c r="G96" s="38" t="s">
        <v>285</v>
      </c>
      <c r="H96" s="45" t="s">
        <v>286</v>
      </c>
      <c r="I96" s="23" t="s">
        <v>287</v>
      </c>
      <c r="J96" s="24">
        <v>6493.5</v>
      </c>
      <c r="K96" s="24">
        <v>10115</v>
      </c>
      <c r="L96" s="47">
        <v>0</v>
      </c>
      <c r="M96" s="46">
        <f t="shared" si="13"/>
        <v>0</v>
      </c>
      <c r="N96" s="46">
        <v>0</v>
      </c>
      <c r="O96" s="24" t="s">
        <v>45</v>
      </c>
      <c r="P96" s="46">
        <v>0</v>
      </c>
      <c r="Q96" s="46" t="s">
        <v>45</v>
      </c>
    </row>
    <row r="97" spans="1:17" s="1" customFormat="1" ht="27.75" customHeight="1" x14ac:dyDescent="0.2">
      <c r="A97" s="12"/>
      <c r="B97" s="18"/>
      <c r="C97" s="18"/>
      <c r="D97" s="18"/>
      <c r="E97" s="18"/>
      <c r="F97" s="18"/>
      <c r="G97" s="38" t="s">
        <v>288</v>
      </c>
      <c r="H97" s="45" t="s">
        <v>289</v>
      </c>
      <c r="I97" s="23" t="s">
        <v>290</v>
      </c>
      <c r="J97" s="24">
        <f>J98</f>
        <v>5622770.3399999999</v>
      </c>
      <c r="K97" s="24">
        <f t="shared" ref="K97:P97" si="21">K98</f>
        <v>0</v>
      </c>
      <c r="L97" s="24">
        <f t="shared" si="21"/>
        <v>500000</v>
      </c>
      <c r="M97" s="46" t="s">
        <v>45</v>
      </c>
      <c r="N97" s="24">
        <f t="shared" si="21"/>
        <v>500000</v>
      </c>
      <c r="O97" s="24">
        <f t="shared" si="21"/>
        <v>100</v>
      </c>
      <c r="P97" s="24">
        <f t="shared" si="21"/>
        <v>500000</v>
      </c>
      <c r="Q97" s="46">
        <f t="shared" si="16"/>
        <v>100</v>
      </c>
    </row>
    <row r="98" spans="1:17" s="1" customFormat="1" ht="41.25" customHeight="1" x14ac:dyDescent="0.2">
      <c r="A98" s="12"/>
      <c r="B98" s="18"/>
      <c r="C98" s="18"/>
      <c r="D98" s="18"/>
      <c r="E98" s="18"/>
      <c r="F98" s="18"/>
      <c r="G98" s="38" t="s">
        <v>291</v>
      </c>
      <c r="H98" s="22" t="s">
        <v>292</v>
      </c>
      <c r="I98" s="62" t="s">
        <v>293</v>
      </c>
      <c r="J98" s="47">
        <v>5622770.3399999999</v>
      </c>
      <c r="K98" s="24">
        <v>0</v>
      </c>
      <c r="L98" s="47">
        <v>500000</v>
      </c>
      <c r="M98" s="46" t="s">
        <v>45</v>
      </c>
      <c r="N98" s="46">
        <v>500000</v>
      </c>
      <c r="O98" s="24">
        <f t="shared" si="18"/>
        <v>100</v>
      </c>
      <c r="P98" s="46">
        <v>500000</v>
      </c>
      <c r="Q98" s="46">
        <f t="shared" si="16"/>
        <v>100</v>
      </c>
    </row>
    <row r="99" spans="1:17" ht="18" customHeight="1" x14ac:dyDescent="0.2">
      <c r="A99" s="12"/>
      <c r="B99" s="17"/>
      <c r="C99" s="17"/>
      <c r="D99" s="17"/>
      <c r="E99" s="17"/>
      <c r="F99" s="17"/>
      <c r="G99" s="30" t="s">
        <v>294</v>
      </c>
      <c r="H99" s="39" t="s">
        <v>295</v>
      </c>
      <c r="I99" s="40" t="s">
        <v>296</v>
      </c>
      <c r="J99" s="29">
        <v>3601290.33</v>
      </c>
      <c r="K99" s="29">
        <v>7198508.54</v>
      </c>
      <c r="L99" s="29">
        <v>2971900</v>
      </c>
      <c r="M99" s="41">
        <f t="shared" si="13"/>
        <v>41.284940949726234</v>
      </c>
      <c r="N99" s="29">
        <v>2974900</v>
      </c>
      <c r="O99" s="29">
        <f t="shared" si="18"/>
        <v>100.10094552306606</v>
      </c>
      <c r="P99" s="29">
        <v>2979900</v>
      </c>
      <c r="Q99" s="41">
        <f t="shared" si="16"/>
        <v>100.16807287639922</v>
      </c>
    </row>
    <row r="100" spans="1:17" x14ac:dyDescent="0.2">
      <c r="A100" s="12"/>
      <c r="B100" s="17"/>
      <c r="C100" s="17"/>
      <c r="D100" s="17"/>
      <c r="E100" s="17"/>
      <c r="F100" s="17"/>
      <c r="G100" s="30" t="s">
        <v>297</v>
      </c>
      <c r="H100" s="39" t="s">
        <v>298</v>
      </c>
      <c r="I100" s="40" t="s">
        <v>299</v>
      </c>
      <c r="J100" s="29">
        <v>32714.13</v>
      </c>
      <c r="K100" s="29">
        <v>0</v>
      </c>
      <c r="L100" s="29">
        <v>0</v>
      </c>
      <c r="M100" s="41" t="s">
        <v>45</v>
      </c>
      <c r="N100" s="29">
        <v>0</v>
      </c>
      <c r="O100" s="29" t="s">
        <v>45</v>
      </c>
      <c r="P100" s="29">
        <v>0</v>
      </c>
      <c r="Q100" s="41" t="s">
        <v>45</v>
      </c>
    </row>
    <row r="101" spans="1:17" x14ac:dyDescent="0.2">
      <c r="A101" s="12"/>
      <c r="B101" s="17"/>
      <c r="C101" s="17"/>
      <c r="D101" s="17"/>
      <c r="E101" s="17"/>
      <c r="F101" s="17"/>
      <c r="G101" s="30" t="s">
        <v>300</v>
      </c>
      <c r="H101" s="39" t="s">
        <v>301</v>
      </c>
      <c r="I101" s="40" t="s">
        <v>302</v>
      </c>
      <c r="J101" s="29">
        <f>J102+J107+J109+J110+J108</f>
        <v>5290644217.7599993</v>
      </c>
      <c r="K101" s="29">
        <f t="shared" ref="K101:P101" si="22">K102+K107+K109+K110+K108</f>
        <v>3866553640.6200004</v>
      </c>
      <c r="L101" s="29">
        <f>L102+L107+L109+L110+L108</f>
        <v>3695255800</v>
      </c>
      <c r="M101" s="41">
        <f>L101/K101*100</f>
        <v>95.569753932276171</v>
      </c>
      <c r="N101" s="29">
        <f t="shared" si="22"/>
        <v>3196586600</v>
      </c>
      <c r="O101" s="29">
        <f>N101/L101*100</f>
        <v>86.505150739496841</v>
      </c>
      <c r="P101" s="29">
        <f t="shared" si="22"/>
        <v>3119741600</v>
      </c>
      <c r="Q101" s="41">
        <f t="shared" si="16"/>
        <v>97.596029464679603</v>
      </c>
    </row>
    <row r="102" spans="1:17" ht="42" customHeight="1" x14ac:dyDescent="0.2">
      <c r="A102" s="12"/>
      <c r="B102" s="74" t="s">
        <v>303</v>
      </c>
      <c r="C102" s="74"/>
      <c r="D102" s="74"/>
      <c r="E102" s="74"/>
      <c r="F102" s="74"/>
      <c r="G102" s="30" t="s">
        <v>304</v>
      </c>
      <c r="H102" s="39" t="s">
        <v>305</v>
      </c>
      <c r="I102" s="40" t="s">
        <v>306</v>
      </c>
      <c r="J102" s="29">
        <f>J103+J104+J105+J106</f>
        <v>5234847734.2699995</v>
      </c>
      <c r="K102" s="29">
        <f>K103+K104+K105+K106</f>
        <v>3825662304.8000002</v>
      </c>
      <c r="L102" s="29">
        <f>L103+L104+L105+L106</f>
        <v>3673255800</v>
      </c>
      <c r="M102" s="41">
        <f t="shared" si="13"/>
        <v>96.016206014608812</v>
      </c>
      <c r="N102" s="29">
        <f>N103+N104+N105+N106</f>
        <v>3196586600</v>
      </c>
      <c r="O102" s="29">
        <f t="shared" si="18"/>
        <v>87.023250599645138</v>
      </c>
      <c r="P102" s="29">
        <f>P103+P104+P105+P106</f>
        <v>3119741600</v>
      </c>
      <c r="Q102" s="41">
        <f t="shared" si="16"/>
        <v>97.596029464679603</v>
      </c>
    </row>
    <row r="103" spans="1:17" s="1" customFormat="1" ht="27.75" customHeight="1" x14ac:dyDescent="0.2">
      <c r="A103" s="12"/>
      <c r="B103" s="18"/>
      <c r="C103" s="18"/>
      <c r="D103" s="18"/>
      <c r="E103" s="18"/>
      <c r="F103" s="18"/>
      <c r="G103" s="38" t="s">
        <v>307</v>
      </c>
      <c r="H103" s="45" t="s">
        <v>308</v>
      </c>
      <c r="I103" s="23" t="s">
        <v>309</v>
      </c>
      <c r="J103" s="24">
        <v>816912200</v>
      </c>
      <c r="K103" s="24">
        <v>234691800</v>
      </c>
      <c r="L103" s="24">
        <v>165888500</v>
      </c>
      <c r="M103" s="46">
        <f t="shared" si="13"/>
        <v>70.683551790049762</v>
      </c>
      <c r="N103" s="46">
        <v>0</v>
      </c>
      <c r="O103" s="24">
        <f t="shared" si="18"/>
        <v>0</v>
      </c>
      <c r="P103" s="46">
        <v>0</v>
      </c>
      <c r="Q103" s="46" t="s">
        <v>45</v>
      </c>
    </row>
    <row r="104" spans="1:17" s="1" customFormat="1" ht="28.5" customHeight="1" x14ac:dyDescent="0.2">
      <c r="A104" s="12"/>
      <c r="B104" s="18"/>
      <c r="C104" s="18"/>
      <c r="D104" s="18"/>
      <c r="E104" s="18"/>
      <c r="F104" s="18"/>
      <c r="G104" s="38" t="s">
        <v>310</v>
      </c>
      <c r="H104" s="45" t="s">
        <v>311</v>
      </c>
      <c r="I104" s="23" t="s">
        <v>312</v>
      </c>
      <c r="J104" s="63">
        <v>2117606461.48</v>
      </c>
      <c r="K104" s="63">
        <v>1188481724.96</v>
      </c>
      <c r="L104" s="53">
        <v>944722400</v>
      </c>
      <c r="M104" s="46">
        <f t="shared" si="13"/>
        <v>79.489855010752976</v>
      </c>
      <c r="N104" s="63">
        <v>602416100</v>
      </c>
      <c r="O104" s="24">
        <f t="shared" si="18"/>
        <v>63.766467271232266</v>
      </c>
      <c r="P104" s="63">
        <v>520272100</v>
      </c>
      <c r="Q104" s="46">
        <f t="shared" si="16"/>
        <v>86.364242257137548</v>
      </c>
    </row>
    <row r="105" spans="1:17" s="1" customFormat="1" ht="25.5" x14ac:dyDescent="0.2">
      <c r="A105" s="12"/>
      <c r="B105" s="18"/>
      <c r="C105" s="18"/>
      <c r="D105" s="18"/>
      <c r="E105" s="18"/>
      <c r="F105" s="18"/>
      <c r="G105" s="38" t="s">
        <v>313</v>
      </c>
      <c r="H105" s="45" t="s">
        <v>314</v>
      </c>
      <c r="I105" s="23" t="s">
        <v>315</v>
      </c>
      <c r="J105" s="24">
        <v>1829672207.72</v>
      </c>
      <c r="K105" s="24">
        <v>2017867200</v>
      </c>
      <c r="L105" s="59">
        <v>2212875800</v>
      </c>
      <c r="M105" s="46">
        <f t="shared" si="13"/>
        <v>109.66409484231667</v>
      </c>
      <c r="N105" s="59">
        <v>2241596700</v>
      </c>
      <c r="O105" s="24">
        <f t="shared" si="18"/>
        <v>101.29789932177849</v>
      </c>
      <c r="P105" s="59">
        <v>2252307500</v>
      </c>
      <c r="Q105" s="46">
        <f t="shared" si="16"/>
        <v>100.47782011813275</v>
      </c>
    </row>
    <row r="106" spans="1:17" s="1" customFormat="1" x14ac:dyDescent="0.2">
      <c r="A106" s="12"/>
      <c r="B106" s="18"/>
      <c r="C106" s="18"/>
      <c r="D106" s="18"/>
      <c r="E106" s="18"/>
      <c r="F106" s="18"/>
      <c r="G106" s="38" t="s">
        <v>316</v>
      </c>
      <c r="H106" s="45" t="s">
        <v>317</v>
      </c>
      <c r="I106" s="23" t="s">
        <v>318</v>
      </c>
      <c r="J106" s="24">
        <v>470656865.06999999</v>
      </c>
      <c r="K106" s="24">
        <v>384621579.83999997</v>
      </c>
      <c r="L106" s="24">
        <v>349769100</v>
      </c>
      <c r="M106" s="46">
        <f t="shared" si="13"/>
        <v>90.938501200453075</v>
      </c>
      <c r="N106" s="24">
        <v>352573800</v>
      </c>
      <c r="O106" s="24">
        <f t="shared" si="18"/>
        <v>100.8018718634665</v>
      </c>
      <c r="P106" s="24">
        <v>347162000</v>
      </c>
      <c r="Q106" s="46">
        <f t="shared" si="16"/>
        <v>98.46505894652411</v>
      </c>
    </row>
    <row r="107" spans="1:17" s="27" customFormat="1" ht="38.25" x14ac:dyDescent="0.2">
      <c r="A107" s="28"/>
      <c r="B107" s="17"/>
      <c r="C107" s="17"/>
      <c r="D107" s="17"/>
      <c r="E107" s="17"/>
      <c r="F107" s="17"/>
      <c r="G107" s="30" t="s">
        <v>319</v>
      </c>
      <c r="H107" s="39" t="s">
        <v>320</v>
      </c>
      <c r="I107" s="30" t="s">
        <v>321</v>
      </c>
      <c r="J107" s="29">
        <v>900000</v>
      </c>
      <c r="K107" s="29">
        <v>1286380</v>
      </c>
      <c r="L107" s="64">
        <v>0</v>
      </c>
      <c r="M107" s="41">
        <f t="shared" si="13"/>
        <v>0</v>
      </c>
      <c r="N107" s="64">
        <v>0</v>
      </c>
      <c r="O107" s="29" t="s">
        <v>45</v>
      </c>
      <c r="P107" s="64">
        <v>0</v>
      </c>
      <c r="Q107" s="41" t="s">
        <v>45</v>
      </c>
    </row>
    <row r="108" spans="1:17" s="27" customFormat="1" ht="31.5" customHeight="1" x14ac:dyDescent="0.2">
      <c r="A108" s="28"/>
      <c r="B108" s="17"/>
      <c r="C108" s="17"/>
      <c r="D108" s="17"/>
      <c r="E108" s="17"/>
      <c r="F108" s="17"/>
      <c r="G108" s="30" t="s">
        <v>322</v>
      </c>
      <c r="H108" s="39" t="s">
        <v>323</v>
      </c>
      <c r="I108" s="30" t="s">
        <v>324</v>
      </c>
      <c r="J108" s="29">
        <v>20696544</v>
      </c>
      <c r="K108" s="29">
        <v>40258000</v>
      </c>
      <c r="L108" s="64">
        <v>22000000</v>
      </c>
      <c r="M108" s="41">
        <f t="shared" si="13"/>
        <v>54.647523473595307</v>
      </c>
      <c r="N108" s="64">
        <v>0</v>
      </c>
      <c r="O108" s="29">
        <f t="shared" si="18"/>
        <v>0</v>
      </c>
      <c r="P108" s="64">
        <v>0</v>
      </c>
      <c r="Q108" s="41" t="s">
        <v>45</v>
      </c>
    </row>
    <row r="109" spans="1:17" ht="21" customHeight="1" x14ac:dyDescent="0.2">
      <c r="A109" s="12"/>
      <c r="B109" s="17"/>
      <c r="C109" s="17"/>
      <c r="D109" s="17"/>
      <c r="E109" s="17"/>
      <c r="F109" s="17"/>
      <c r="G109" s="29" t="s">
        <v>325</v>
      </c>
      <c r="H109" s="65" t="s">
        <v>326</v>
      </c>
      <c r="I109" s="29" t="s">
        <v>327</v>
      </c>
      <c r="J109" s="29">
        <v>35000000</v>
      </c>
      <c r="K109" s="29">
        <v>0</v>
      </c>
      <c r="L109" s="29">
        <v>0</v>
      </c>
      <c r="M109" s="41" t="s">
        <v>45</v>
      </c>
      <c r="N109" s="29">
        <v>0</v>
      </c>
      <c r="O109" s="29" t="s">
        <v>45</v>
      </c>
      <c r="P109" s="29">
        <v>0</v>
      </c>
      <c r="Q109" s="41" t="s">
        <v>45</v>
      </c>
    </row>
    <row r="110" spans="1:17" s="27" customFormat="1" ht="50.25" customHeight="1" x14ac:dyDescent="0.2">
      <c r="A110" s="28"/>
      <c r="B110" s="17"/>
      <c r="C110" s="17"/>
      <c r="D110" s="17"/>
      <c r="E110" s="17"/>
      <c r="F110" s="17"/>
      <c r="G110" s="29" t="s">
        <v>328</v>
      </c>
      <c r="H110" s="65" t="s">
        <v>329</v>
      </c>
      <c r="I110" s="29" t="s">
        <v>330</v>
      </c>
      <c r="J110" s="29">
        <v>-800060.51</v>
      </c>
      <c r="K110" s="29">
        <v>-653044.18000000005</v>
      </c>
      <c r="L110" s="29">
        <v>0</v>
      </c>
      <c r="M110" s="41">
        <f t="shared" si="13"/>
        <v>0</v>
      </c>
      <c r="N110" s="29">
        <v>0</v>
      </c>
      <c r="O110" s="29" t="s">
        <v>45</v>
      </c>
      <c r="P110" s="29">
        <v>0</v>
      </c>
      <c r="Q110" s="41" t="s">
        <v>45</v>
      </c>
    </row>
    <row r="111" spans="1:17" ht="16.5" customHeight="1" x14ac:dyDescent="0.2">
      <c r="A111" s="12"/>
      <c r="B111" s="31"/>
      <c r="C111" s="31"/>
      <c r="D111" s="31"/>
      <c r="E111" s="31"/>
      <c r="F111" s="31"/>
      <c r="G111" s="38"/>
      <c r="H111" s="66" t="s">
        <v>331</v>
      </c>
      <c r="I111" s="67"/>
      <c r="J111" s="68">
        <f>J101+J9</f>
        <v>6336437421.0299997</v>
      </c>
      <c r="K111" s="68">
        <f>K101+K9</f>
        <v>5684484484.8000002</v>
      </c>
      <c r="L111" s="68">
        <f>L101+L9</f>
        <v>5592780400</v>
      </c>
      <c r="M111" s="41">
        <f t="shared" si="13"/>
        <v>98.386765149149198</v>
      </c>
      <c r="N111" s="68">
        <f>N101+N9</f>
        <v>4983780700</v>
      </c>
      <c r="O111" s="29">
        <f t="shared" si="18"/>
        <v>89.11096706031941</v>
      </c>
      <c r="P111" s="68">
        <f>P101+P9</f>
        <v>5060660000</v>
      </c>
      <c r="Q111" s="41">
        <f t="shared" si="16"/>
        <v>101.54258994582166</v>
      </c>
    </row>
    <row r="112" spans="1:17" ht="11.25" customHeigh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L112" s="32"/>
      <c r="M112" s="32"/>
      <c r="N112" s="32"/>
      <c r="O112" s="32"/>
      <c r="P112" s="32"/>
      <c r="Q112" s="32"/>
    </row>
    <row r="113" spans="1:17" ht="11.25" customHeigh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7" ht="11.25" customHeight="1" x14ac:dyDescent="0.2">
      <c r="A114" s="10"/>
      <c r="B114" s="10"/>
      <c r="C114" s="10"/>
      <c r="D114" s="10"/>
      <c r="E114" s="10"/>
      <c r="F114" s="10"/>
      <c r="G114" s="76" t="s">
        <v>332</v>
      </c>
      <c r="H114" s="76"/>
      <c r="I114" s="76"/>
      <c r="J114" s="76"/>
      <c r="K114" s="76"/>
      <c r="L114" s="76"/>
      <c r="M114" s="76"/>
      <c r="N114" s="76"/>
      <c r="O114" s="76"/>
      <c r="P114" s="76"/>
      <c r="Q114" s="76"/>
    </row>
    <row r="115" spans="1:17" ht="11.25" customHeight="1" x14ac:dyDescent="0.2">
      <c r="A115" s="10"/>
      <c r="B115" s="10"/>
      <c r="C115" s="10"/>
      <c r="D115" s="10"/>
      <c r="E115" s="10"/>
      <c r="F115" s="10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</row>
    <row r="121" spans="1:17" x14ac:dyDescent="0.2">
      <c r="I121" s="33"/>
      <c r="J121" s="33"/>
    </row>
  </sheetData>
  <mergeCells count="15">
    <mergeCell ref="B49:F49"/>
    <mergeCell ref="B50:F50"/>
    <mergeCell ref="B55:F55"/>
    <mergeCell ref="B102:F102"/>
    <mergeCell ref="G114:Q115"/>
    <mergeCell ref="B12:F12"/>
    <mergeCell ref="B13:F13"/>
    <mergeCell ref="B19:F19"/>
    <mergeCell ref="B47:F47"/>
    <mergeCell ref="B48:F48"/>
    <mergeCell ref="L1:Q1"/>
    <mergeCell ref="L2:Q2"/>
    <mergeCell ref="G3:Q3"/>
    <mergeCell ref="H4:Q4"/>
    <mergeCell ref="B9:F9"/>
  </mergeCells>
  <pageMargins left="0.23622047244094491" right="0.23622047244094491" top="0.74803149606299213" bottom="0.74803149606299213" header="0.31496062992125984" footer="0.51181102362204722"/>
  <pageSetup paperSize="9" scale="71" fitToHeight="11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37</vt:lpstr>
      <vt:lpstr>'Приложение 37'!Excel_BuiltIn_Print_Area</vt:lpstr>
      <vt:lpstr>'Приложение 37'!Excel_BuiltIn_Print_Titles</vt:lpstr>
      <vt:lpstr>'Приложение 37'!Print_Titles</vt:lpstr>
      <vt:lpstr>'Приложение 37'!Заголовки_для_печати</vt:lpstr>
      <vt:lpstr>'Приложение 37'!Область_печати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AzanovaTM</dc:creator>
  <cp:lastModifiedBy>RePack by Diakov</cp:lastModifiedBy>
  <cp:revision>1</cp:revision>
  <cp:lastPrinted>2025-11-20T07:00:38Z</cp:lastPrinted>
  <dcterms:created xsi:type="dcterms:W3CDTF">2021-11-01T12:51:00Z</dcterms:created>
  <dcterms:modified xsi:type="dcterms:W3CDTF">2025-11-18T11:00:51Z</dcterms:modified>
  <cp:version>1048576</cp:version>
</cp:coreProperties>
</file>